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7635" yWindow="-15" windowWidth="7680" windowHeight="7605" tabRatio="751" firstSheet="1" activeTab="6"/>
  </bookViews>
  <sheets>
    <sheet name="laroux" sheetId="1" state="veryHidden" r:id="rId1"/>
    <sheet name="(ปร6)" sheetId="4" r:id="rId2"/>
    <sheet name="ปร5" sheetId="12" r:id="rId3"/>
    <sheet name="สวนที่1-ก่อสร้าง(ปร4)" sheetId="9" r:id="rId4"/>
    <sheet name="สวนที่2-ครุภันจัดชื(ปร4) (2)" sheetId="14" r:id="rId5"/>
    <sheet name="คำนวณ Factor F 5%" sheetId="20" r:id="rId6"/>
    <sheet name="ปก" sheetId="21" r:id="rId7"/>
  </sheets>
  <externalReferences>
    <externalReference r:id="rId8"/>
    <externalReference r:id="rId9"/>
  </externalReferences>
  <definedNames>
    <definedName name="_FAC1">[1]สรุป!$C$307</definedName>
    <definedName name="_Fill" localSheetId="5" hidden="1">[2]PL!#REF!</definedName>
    <definedName name="_Fill" localSheetId="4" hidden="1">[2]PL!#REF!</definedName>
    <definedName name="_Fill" hidden="1">[2]PL!#REF!</definedName>
    <definedName name="DB12_MM." localSheetId="5">#REF!</definedName>
    <definedName name="DB12_MM.">#REF!</definedName>
    <definedName name="DB16_MM." localSheetId="5">#REF!</definedName>
    <definedName name="DB16_MM.">#REF!</definedName>
    <definedName name="DB20_MM." localSheetId="5">#REF!</definedName>
    <definedName name="DB20_MM.">#REF!</definedName>
    <definedName name="DB25_MM." localSheetId="5">#REF!</definedName>
    <definedName name="DB25_MM.">#REF!</definedName>
    <definedName name="DB28_MM." localSheetId="5">#REF!</definedName>
    <definedName name="DB28_MM.">#REF!</definedName>
    <definedName name="factor_table" localSheetId="5">'คำนวณ Factor F 5%'!$F$10:$F$33</definedName>
    <definedName name="factor_table">#REF!</definedName>
    <definedName name="HTML_CodePage" hidden="1">874</definedName>
    <definedName name="HTML_Control" localSheetId="5" hidden="1">{"'SUMMATION'!$B$2:$I$2"}</definedName>
    <definedName name="HTML_Control" hidden="1">{"'SUMMATION'!$B$2:$I$2"}</definedName>
    <definedName name="HTML_Description" hidden="1">""</definedName>
    <definedName name="HTML_Email" hidden="1">""</definedName>
    <definedName name="HTML_Header" hidden="1">"SUMMATION"</definedName>
    <definedName name="HTML_LastUpdate" hidden="1">"21/3/02"</definedName>
    <definedName name="HTML_LineAfter" hidden="1">FALSE</definedName>
    <definedName name="HTML_LineBefore" hidden="1">FALSE</definedName>
    <definedName name="HTML_Name" hidden="1">"Estimate_5"</definedName>
    <definedName name="HTML_OBDlg2" hidden="1">TRUE</definedName>
    <definedName name="HTML_OBDlg4" hidden="1">TRUE</definedName>
    <definedName name="HTML_OS" hidden="1">0</definedName>
    <definedName name="HTML_PathFile" hidden="1">"C:\SAni.htm"</definedName>
    <definedName name="HTML_Title" hidden="1">"อาคารเรียนรวม"</definedName>
    <definedName name="_xlnm.Print_Area" localSheetId="1">'(ปร6)'!$A$1:$I$44</definedName>
    <definedName name="_xlnm.Print_Area" localSheetId="5">'คำนวณ Factor F 5%'!$B$2:$G$33</definedName>
    <definedName name="_xlnm.Print_Area" localSheetId="2">ปร5!$A$1:$K$37</definedName>
    <definedName name="_xlnm.Print_Area" localSheetId="3">'สวนที่1-ก่อสร้าง(ปร4)'!$B$1:$L$434</definedName>
    <definedName name="_xlnm.Print_Area" localSheetId="4">'สวนที่2-ครุภันจัดชื(ปร4) (2)'!$B$1:$L$44</definedName>
    <definedName name="_xlnm.Print_Area">#REF!</definedName>
    <definedName name="_xlnm.Print_Titles" localSheetId="3">'สวนที่1-ก่อสร้าง(ปร4)'!$1:$9</definedName>
    <definedName name="_xlnm.Print_Titles" localSheetId="4">'สวนที่2-ครุภันจัดชื(ปร4) (2)'!$1:$9</definedName>
    <definedName name="WEIGHT" localSheetId="5">#REF!</definedName>
    <definedName name="WEIGHT">#REF!</definedName>
    <definedName name="ใบ" localSheetId="5" hidden="1">{"'SUMMATION'!$B$2:$I$2"}</definedName>
    <definedName name="ใบ" hidden="1">{"'SUMMATION'!$B$2:$I$2"}</definedName>
    <definedName name="ปร.6" localSheetId="5" hidden="1">[2]PL!#REF!</definedName>
    <definedName name="ปร.6" localSheetId="4" hidden="1">[2]PL!#REF!</definedName>
    <definedName name="ปร.6" hidden="1">[2]PL!#REF!</definedName>
  </definedNames>
  <calcPr calcId="144525"/>
</workbook>
</file>

<file path=xl/calcChain.xml><?xml version="1.0" encoding="utf-8"?>
<calcChain xmlns="http://schemas.openxmlformats.org/spreadsheetml/2006/main">
  <c r="H278" i="9" l="1"/>
  <c r="H279" i="9"/>
  <c r="H280" i="9"/>
  <c r="J278" i="9"/>
  <c r="K278" i="9" s="1"/>
  <c r="J279" i="9"/>
  <c r="J280" i="9"/>
  <c r="K279" i="9" l="1"/>
  <c r="K280" i="9"/>
  <c r="H422" i="9" l="1"/>
  <c r="J422" i="9"/>
  <c r="K422" i="9" l="1"/>
  <c r="J277" i="9"/>
  <c r="H277" i="9"/>
  <c r="K277" i="9" s="1"/>
  <c r="J276" i="9"/>
  <c r="H276" i="9"/>
  <c r="K276" i="9" l="1"/>
  <c r="J275" i="9"/>
  <c r="H275" i="9"/>
  <c r="J274" i="9"/>
  <c r="H274" i="9"/>
  <c r="J273" i="9"/>
  <c r="H273" i="9"/>
  <c r="J272" i="9"/>
  <c r="H272" i="9"/>
  <c r="K273" i="9" l="1"/>
  <c r="K274" i="9"/>
  <c r="K275" i="9"/>
  <c r="K272" i="9"/>
  <c r="J421" i="9"/>
  <c r="H421" i="9"/>
  <c r="J269" i="9"/>
  <c r="H269" i="9"/>
  <c r="J268" i="9"/>
  <c r="H268" i="9"/>
  <c r="H219" i="9"/>
  <c r="K219" i="9" s="1"/>
  <c r="J219" i="9"/>
  <c r="J267" i="9"/>
  <c r="H267" i="9"/>
  <c r="H266" i="9"/>
  <c r="J266" i="9"/>
  <c r="J265" i="9"/>
  <c r="H265" i="9"/>
  <c r="H264" i="9"/>
  <c r="J264" i="9"/>
  <c r="J261" i="9"/>
  <c r="H261" i="9"/>
  <c r="K261" i="9" s="1"/>
  <c r="J262" i="9"/>
  <c r="H262" i="9"/>
  <c r="H263" i="9"/>
  <c r="J263" i="9"/>
  <c r="J195" i="9"/>
  <c r="H195" i="9"/>
  <c r="K195" i="9" s="1"/>
  <c r="J194" i="9"/>
  <c r="H194" i="9"/>
  <c r="J259" i="9"/>
  <c r="H259" i="9"/>
  <c r="H419" i="9"/>
  <c r="H420" i="9"/>
  <c r="J420" i="9"/>
  <c r="J419" i="9"/>
  <c r="K194" i="9" l="1"/>
  <c r="K268" i="9"/>
  <c r="K420" i="9"/>
  <c r="K419" i="9"/>
  <c r="K421" i="9"/>
  <c r="K266" i="9"/>
  <c r="K269" i="9"/>
  <c r="K267" i="9"/>
  <c r="K263" i="9"/>
  <c r="K265" i="9"/>
  <c r="K264" i="9"/>
  <c r="K262" i="9"/>
  <c r="K259" i="9"/>
  <c r="J258" i="9"/>
  <c r="H258" i="9"/>
  <c r="K258" i="9" l="1"/>
  <c r="J344" i="9" l="1"/>
  <c r="J345" i="9"/>
  <c r="H344" i="9"/>
  <c r="K344" i="9" l="1"/>
  <c r="J351" i="9"/>
  <c r="H351" i="9"/>
  <c r="K351" i="9" l="1"/>
  <c r="J152" i="9"/>
  <c r="H152" i="9"/>
  <c r="J243" i="9"/>
  <c r="J244" i="9"/>
  <c r="J245" i="9"/>
  <c r="J246" i="9"/>
  <c r="J247" i="9"/>
  <c r="H243" i="9"/>
  <c r="H244" i="9"/>
  <c r="H245" i="9"/>
  <c r="H246" i="9"/>
  <c r="H247" i="9"/>
  <c r="K247" i="9" s="1"/>
  <c r="H242" i="9"/>
  <c r="J242" i="9"/>
  <c r="J237" i="9"/>
  <c r="J238" i="9"/>
  <c r="J239" i="9"/>
  <c r="J240" i="9"/>
  <c r="J241" i="9"/>
  <c r="H237" i="9"/>
  <c r="H238" i="9"/>
  <c r="H239" i="9"/>
  <c r="H240" i="9"/>
  <c r="H241" i="9"/>
  <c r="J235" i="9"/>
  <c r="J236" i="9"/>
  <c r="H235" i="9"/>
  <c r="H236" i="9"/>
  <c r="H232" i="9"/>
  <c r="J232" i="9"/>
  <c r="J248" i="9"/>
  <c r="J249" i="9"/>
  <c r="H248" i="9"/>
  <c r="H249" i="9"/>
  <c r="J255" i="9"/>
  <c r="H255" i="9"/>
  <c r="J252" i="9"/>
  <c r="J253" i="9"/>
  <c r="J254" i="9"/>
  <c r="H252" i="9"/>
  <c r="H253" i="9"/>
  <c r="H254" i="9"/>
  <c r="J257" i="9"/>
  <c r="H257" i="9"/>
  <c r="J256" i="9"/>
  <c r="H256" i="9"/>
  <c r="K246" i="9" l="1"/>
  <c r="K244" i="9"/>
  <c r="K243" i="9"/>
  <c r="K238" i="9"/>
  <c r="K245" i="9"/>
  <c r="K152" i="9"/>
  <c r="K236" i="9"/>
  <c r="K242" i="9"/>
  <c r="K240" i="9"/>
  <c r="K235" i="9"/>
  <c r="K237" i="9"/>
  <c r="K239" i="9"/>
  <c r="K241" i="9"/>
  <c r="K255" i="9"/>
  <c r="K249" i="9"/>
  <c r="K248" i="9"/>
  <c r="K232" i="9"/>
  <c r="K257" i="9"/>
  <c r="K254" i="9"/>
  <c r="K253" i="9"/>
  <c r="K256" i="9"/>
  <c r="K252" i="9"/>
  <c r="J186" i="9"/>
  <c r="H186" i="9"/>
  <c r="H204" i="9"/>
  <c r="J204" i="9"/>
  <c r="J203" i="9"/>
  <c r="H203" i="9"/>
  <c r="J193" i="9"/>
  <c r="H193" i="9"/>
  <c r="J191" i="9"/>
  <c r="H191" i="9"/>
  <c r="H189" i="9"/>
  <c r="J189" i="9"/>
  <c r="J150" i="9"/>
  <c r="H150" i="9"/>
  <c r="K150" i="9" l="1"/>
  <c r="K186" i="9"/>
  <c r="K191" i="9"/>
  <c r="K204" i="9"/>
  <c r="K203" i="9"/>
  <c r="K193" i="9"/>
  <c r="K189" i="9"/>
  <c r="J221" i="9"/>
  <c r="H221" i="9"/>
  <c r="J217" i="9"/>
  <c r="H217" i="9"/>
  <c r="K221" i="9" l="1"/>
  <c r="K217" i="9"/>
  <c r="J155" i="9"/>
  <c r="J156" i="9"/>
  <c r="H155" i="9"/>
  <c r="H156" i="9"/>
  <c r="K156" i="9" l="1"/>
  <c r="K155" i="9"/>
  <c r="J109" i="9"/>
  <c r="H109" i="9"/>
  <c r="H85" i="9"/>
  <c r="K109" i="9" l="1"/>
  <c r="J230" i="9"/>
  <c r="H230" i="9"/>
  <c r="J202" i="9"/>
  <c r="H202" i="9"/>
  <c r="J201" i="9"/>
  <c r="H201" i="9"/>
  <c r="J200" i="9"/>
  <c r="H200" i="9"/>
  <c r="J199" i="9"/>
  <c r="H199" i="9"/>
  <c r="J198" i="9"/>
  <c r="H198" i="9"/>
  <c r="J197" i="9"/>
  <c r="H197" i="9"/>
  <c r="K230" i="9" l="1"/>
  <c r="K198" i="9"/>
  <c r="K201" i="9"/>
  <c r="K200" i="9"/>
  <c r="K197" i="9"/>
  <c r="K202" i="9"/>
  <c r="K199" i="9"/>
  <c r="J234" i="9"/>
  <c r="H234" i="9"/>
  <c r="J418" i="9"/>
  <c r="H418" i="9"/>
  <c r="J417" i="9"/>
  <c r="H417" i="9"/>
  <c r="J416" i="9"/>
  <c r="H416" i="9"/>
  <c r="J415" i="9"/>
  <c r="H415" i="9"/>
  <c r="J414" i="9"/>
  <c r="H414" i="9"/>
  <c r="J413" i="9"/>
  <c r="H413" i="9"/>
  <c r="J412" i="9"/>
  <c r="H412" i="9"/>
  <c r="J411" i="9"/>
  <c r="H411" i="9"/>
  <c r="J410" i="9"/>
  <c r="H410" i="9"/>
  <c r="J409" i="9"/>
  <c r="H409" i="9"/>
  <c r="J408" i="9"/>
  <c r="H408" i="9"/>
  <c r="J353" i="9"/>
  <c r="H353" i="9"/>
  <c r="J352" i="9"/>
  <c r="H352" i="9"/>
  <c r="J350" i="9"/>
  <c r="H350" i="9"/>
  <c r="J349" i="9"/>
  <c r="H349" i="9"/>
  <c r="J348" i="9"/>
  <c r="H348" i="9"/>
  <c r="J347" i="9"/>
  <c r="H347" i="9"/>
  <c r="J346" i="9"/>
  <c r="H346" i="9"/>
  <c r="H345" i="9"/>
  <c r="K345" i="9" s="1"/>
  <c r="J343" i="9"/>
  <c r="H343" i="9"/>
  <c r="J342" i="9"/>
  <c r="H342" i="9"/>
  <c r="J341" i="9"/>
  <c r="H341" i="9"/>
  <c r="J233" i="9"/>
  <c r="H233" i="9"/>
  <c r="J231" i="9"/>
  <c r="H231" i="9"/>
  <c r="J227" i="9"/>
  <c r="H227" i="9"/>
  <c r="J226" i="9"/>
  <c r="H226" i="9"/>
  <c r="J225" i="9"/>
  <c r="H225" i="9"/>
  <c r="J224" i="9"/>
  <c r="H224" i="9"/>
  <c r="J223" i="9"/>
  <c r="H223" i="9"/>
  <c r="J222" i="9"/>
  <c r="H222" i="9"/>
  <c r="J220" i="9"/>
  <c r="H220" i="9"/>
  <c r="J218" i="9"/>
  <c r="H218" i="9"/>
  <c r="J216" i="9"/>
  <c r="H216" i="9"/>
  <c r="J213" i="9"/>
  <c r="H213" i="9"/>
  <c r="J212" i="9"/>
  <c r="H212" i="9"/>
  <c r="J211" i="9"/>
  <c r="H211" i="9"/>
  <c r="J210" i="9"/>
  <c r="H210" i="9"/>
  <c r="J207" i="9"/>
  <c r="J208" i="9" s="1"/>
  <c r="H207" i="9"/>
  <c r="J192" i="9"/>
  <c r="H192" i="9"/>
  <c r="J190" i="9"/>
  <c r="H190" i="9"/>
  <c r="J188" i="9"/>
  <c r="H188" i="9"/>
  <c r="J185" i="9"/>
  <c r="H185" i="9"/>
  <c r="J184" i="9"/>
  <c r="H184" i="9"/>
  <c r="J183" i="9"/>
  <c r="H183" i="9"/>
  <c r="J182" i="9"/>
  <c r="H182" i="9"/>
  <c r="J181" i="9"/>
  <c r="H181" i="9"/>
  <c r="J180" i="9"/>
  <c r="H180" i="9"/>
  <c r="J179" i="9"/>
  <c r="H179" i="9"/>
  <c r="J175" i="9"/>
  <c r="H175" i="9"/>
  <c r="J174" i="9"/>
  <c r="H174" i="9"/>
  <c r="J173" i="9"/>
  <c r="H173" i="9"/>
  <c r="J172" i="9"/>
  <c r="H172" i="9"/>
  <c r="J171" i="9"/>
  <c r="H171" i="9"/>
  <c r="J170" i="9"/>
  <c r="H170" i="9"/>
  <c r="J169" i="9"/>
  <c r="H169" i="9"/>
  <c r="J168" i="9"/>
  <c r="H168" i="9"/>
  <c r="J167" i="9"/>
  <c r="H167" i="9"/>
  <c r="J166" i="9"/>
  <c r="H166" i="9"/>
  <c r="J165" i="9"/>
  <c r="H165" i="9"/>
  <c r="J161" i="9"/>
  <c r="H161" i="9"/>
  <c r="J160" i="9"/>
  <c r="H160" i="9"/>
  <c r="J159" i="9"/>
  <c r="H159" i="9"/>
  <c r="J154" i="9"/>
  <c r="H154" i="9"/>
  <c r="J153" i="9"/>
  <c r="H153" i="9"/>
  <c r="J151" i="9"/>
  <c r="H151" i="9"/>
  <c r="J149" i="9"/>
  <c r="H149" i="9"/>
  <c r="J146" i="9"/>
  <c r="H146" i="9"/>
  <c r="J145" i="9"/>
  <c r="H145" i="9"/>
  <c r="J110" i="9"/>
  <c r="H110" i="9"/>
  <c r="J108" i="9"/>
  <c r="H108" i="9"/>
  <c r="J107" i="9"/>
  <c r="H107" i="9"/>
  <c r="J106" i="9"/>
  <c r="H106" i="9"/>
  <c r="J103" i="9"/>
  <c r="J104" i="9" s="1"/>
  <c r="H103" i="9"/>
  <c r="J100" i="9"/>
  <c r="H100" i="9"/>
  <c r="J99" i="9"/>
  <c r="H99" i="9"/>
  <c r="J98" i="9"/>
  <c r="H98" i="9"/>
  <c r="J97" i="9"/>
  <c r="H97" i="9"/>
  <c r="J96" i="9"/>
  <c r="H96" i="9"/>
  <c r="J95" i="9"/>
  <c r="H95" i="9"/>
  <c r="J92" i="9"/>
  <c r="J93" i="9" s="1"/>
  <c r="H92" i="9"/>
  <c r="J91" i="9"/>
  <c r="H91" i="9"/>
  <c r="J90" i="9"/>
  <c r="H90" i="9"/>
  <c r="J87" i="9"/>
  <c r="H87" i="9"/>
  <c r="J86" i="9"/>
  <c r="H86" i="9"/>
  <c r="J85" i="9"/>
  <c r="J82" i="9"/>
  <c r="H82" i="9"/>
  <c r="J81" i="9"/>
  <c r="H81" i="9"/>
  <c r="J80" i="9"/>
  <c r="H80" i="9"/>
  <c r="J423" i="9" l="1"/>
  <c r="H423" i="9"/>
  <c r="J281" i="9"/>
  <c r="H281" i="9"/>
  <c r="J205" i="9"/>
  <c r="K43" i="14"/>
  <c r="H205" i="9"/>
  <c r="H176" i="9"/>
  <c r="J157" i="9"/>
  <c r="H157" i="9"/>
  <c r="H228" i="9"/>
  <c r="J228" i="9"/>
  <c r="K234" i="9"/>
  <c r="K100" i="9"/>
  <c r="K346" i="9"/>
  <c r="K161" i="9"/>
  <c r="K80" i="9"/>
  <c r="K210" i="9"/>
  <c r="K410" i="9"/>
  <c r="K171" i="9"/>
  <c r="K170" i="9"/>
  <c r="K414" i="9"/>
  <c r="K174" i="9"/>
  <c r="K110" i="9"/>
  <c r="K341" i="9"/>
  <c r="K103" i="9"/>
  <c r="K104" i="9" s="1"/>
  <c r="K48" i="9" s="1"/>
  <c r="K415" i="9"/>
  <c r="K166" i="9"/>
  <c r="K220" i="9"/>
  <c r="K347" i="9"/>
  <c r="K352" i="9"/>
  <c r="K413" i="9"/>
  <c r="K418" i="9"/>
  <c r="K225" i="9"/>
  <c r="K180" i="9"/>
  <c r="K185" i="9"/>
  <c r="K342" i="9"/>
  <c r="K348" i="9"/>
  <c r="K211" i="9"/>
  <c r="K159" i="9"/>
  <c r="K169" i="9"/>
  <c r="H88" i="9"/>
  <c r="H104" i="9"/>
  <c r="K153" i="9"/>
  <c r="K160" i="9"/>
  <c r="K350" i="9"/>
  <c r="K149" i="9"/>
  <c r="H163" i="9"/>
  <c r="J163" i="9"/>
  <c r="K175" i="9"/>
  <c r="J176" i="9"/>
  <c r="K207" i="9"/>
  <c r="K208" i="9" s="1"/>
  <c r="K118" i="9" s="1"/>
  <c r="J214" i="9"/>
  <c r="K181" i="9"/>
  <c r="K224" i="9"/>
  <c r="K412" i="9"/>
  <c r="K411" i="9"/>
  <c r="K417" i="9"/>
  <c r="K416" i="9"/>
  <c r="K409" i="9"/>
  <c r="K408" i="9"/>
  <c r="K349" i="9"/>
  <c r="K353" i="9"/>
  <c r="K343" i="9"/>
  <c r="J354" i="9"/>
  <c r="H354" i="9"/>
  <c r="K165" i="9"/>
  <c r="K179" i="9"/>
  <c r="K182" i="9"/>
  <c r="K168" i="9"/>
  <c r="K192" i="9"/>
  <c r="K233" i="9"/>
  <c r="K190" i="9"/>
  <c r="K227" i="9"/>
  <c r="J147" i="9"/>
  <c r="K188" i="9"/>
  <c r="K226" i="9"/>
  <c r="K91" i="9"/>
  <c r="K107" i="9"/>
  <c r="K146" i="9"/>
  <c r="K167" i="9"/>
  <c r="K231" i="9"/>
  <c r="J111" i="9"/>
  <c r="K151" i="9"/>
  <c r="K173" i="9"/>
  <c r="K184" i="9"/>
  <c r="H214" i="9"/>
  <c r="K223" i="9"/>
  <c r="H147" i="9"/>
  <c r="K154" i="9"/>
  <c r="K172" i="9"/>
  <c r="K183" i="9"/>
  <c r="K212" i="9"/>
  <c r="K218" i="9"/>
  <c r="K222" i="9"/>
  <c r="H208" i="9"/>
  <c r="K216" i="9"/>
  <c r="K213" i="9"/>
  <c r="K145" i="9"/>
  <c r="K106" i="9"/>
  <c r="K97" i="9"/>
  <c r="K92" i="9"/>
  <c r="K86" i="9"/>
  <c r="K85" i="9"/>
  <c r="J83" i="9"/>
  <c r="H83" i="9"/>
  <c r="H111" i="9"/>
  <c r="J88" i="9"/>
  <c r="K87" i="9"/>
  <c r="K96" i="9"/>
  <c r="J101" i="9"/>
  <c r="H101" i="9"/>
  <c r="K108" i="9"/>
  <c r="K99" i="9"/>
  <c r="H93" i="9"/>
  <c r="K82" i="9"/>
  <c r="K98" i="9"/>
  <c r="K81" i="9"/>
  <c r="K95" i="9"/>
  <c r="K90" i="9"/>
  <c r="K93" i="9" l="1"/>
  <c r="K88" i="9"/>
  <c r="K423" i="9"/>
  <c r="K281" i="9"/>
  <c r="K121" i="9" s="1"/>
  <c r="K228" i="9"/>
  <c r="K120" i="9" s="1"/>
  <c r="K205" i="9"/>
  <c r="K117" i="9" s="1"/>
  <c r="K354" i="9"/>
  <c r="K302" i="9" s="1"/>
  <c r="K176" i="9"/>
  <c r="K116" i="9" s="1"/>
  <c r="K157" i="9"/>
  <c r="K114" i="9" s="1"/>
  <c r="K375" i="9"/>
  <c r="K147" i="9"/>
  <c r="K113" i="9" s="1"/>
  <c r="K46" i="9"/>
  <c r="K163" i="9"/>
  <c r="K115" i="9" s="1"/>
  <c r="K214" i="9"/>
  <c r="K119" i="9" s="1"/>
  <c r="K111" i="9"/>
  <c r="K49" i="9" s="1"/>
  <c r="K101" i="9"/>
  <c r="K47" i="9" s="1"/>
  <c r="K45" i="9"/>
  <c r="K83" i="9"/>
  <c r="K44" i="9" s="1"/>
  <c r="K77" i="9" l="1"/>
  <c r="A6" i="4" l="1"/>
  <c r="B6" i="14" l="1"/>
  <c r="B3" i="14"/>
  <c r="B3" i="9"/>
  <c r="A2" i="4"/>
  <c r="K142" i="9" l="1"/>
  <c r="C78" i="9" l="1"/>
  <c r="A4" i="4"/>
  <c r="A3" i="4"/>
  <c r="K406" i="9"/>
  <c r="K15" i="9" s="1"/>
  <c r="K338" i="9"/>
  <c r="K14" i="9" s="1"/>
  <c r="I12" i="12" l="1"/>
  <c r="F16" i="4"/>
  <c r="F17" i="4" s="1"/>
  <c r="F11" i="12"/>
  <c r="I11" i="12" s="1"/>
  <c r="K13" i="9" l="1"/>
  <c r="K12" i="9" l="1"/>
  <c r="K42" i="9" l="1"/>
  <c r="F14" i="4" l="1"/>
  <c r="F10" i="12"/>
  <c r="D5" i="20" l="1"/>
  <c r="C9" i="20" s="1"/>
  <c r="C8" i="20" l="1"/>
  <c r="C12" i="20" s="1"/>
  <c r="C10" i="20" l="1"/>
  <c r="C13" i="20" l="1"/>
  <c r="C14" i="20" s="1"/>
  <c r="H10" i="12" l="1"/>
  <c r="I10" i="12" s="1"/>
  <c r="I19" i="12" s="1"/>
  <c r="C16" i="20"/>
  <c r="E20" i="12" l="1"/>
  <c r="D15" i="4"/>
  <c r="F15" i="4" s="1"/>
  <c r="F20" i="4" s="1"/>
  <c r="F22" i="4" l="1"/>
  <c r="E23" i="4"/>
</calcChain>
</file>

<file path=xl/sharedStrings.xml><?xml version="1.0" encoding="utf-8"?>
<sst xmlns="http://schemas.openxmlformats.org/spreadsheetml/2006/main" count="652" uniqueCount="341">
  <si>
    <t>คิดเป็นเงินทั้งสิ้นโดยประมาณ</t>
  </si>
  <si>
    <t>สรุปผลการประมาณราคาค่าก่อสร้าง</t>
  </si>
  <si>
    <t>รวมเงิน (1)+(2)+(3)</t>
  </si>
  <si>
    <t>ลำดับที่</t>
  </si>
  <si>
    <t>ค่างานส่วนที่ 1  ค่าวัสดุและค่าแรงงานหมวดงานก่อสร้าง  ( ทุน )</t>
  </si>
  <si>
    <t xml:space="preserve">       ราคารวมค่า Factor- F </t>
  </si>
  <si>
    <t>ค่างานส่วนที่ 2  หมวดงานครุภัณฑ์สั่งซื้อหรือจัดซื้อ</t>
  </si>
  <si>
    <t xml:space="preserve">       ราคารวมค่า ภาษีมูลค่าเพิ่ม ( VAT ) </t>
  </si>
  <si>
    <t>ค่างานส่วนที่ 3  ค่าใช้จ่ายพิเศษตามข้อกำหนด ( ถ้ามี )</t>
  </si>
  <si>
    <t>ราคาค่าก่อสร้าง</t>
  </si>
  <si>
    <t xml:space="preserve"> </t>
  </si>
  <si>
    <t>พื้นที่อาคาร</t>
  </si>
  <si>
    <t>ตร.ม.</t>
  </si>
  <si>
    <t>ลำดับ</t>
  </si>
  <si>
    <t>หมายเหตุ</t>
  </si>
  <si>
    <t>รายการ</t>
  </si>
  <si>
    <t>หน่วย</t>
  </si>
  <si>
    <t>จำนวน</t>
  </si>
  <si>
    <t>ค่าวัสดุ</t>
  </si>
  <si>
    <t>ค่าแรงงาน</t>
  </si>
  <si>
    <t>รวมเงิน</t>
  </si>
  <si>
    <t>รวม</t>
  </si>
  <si>
    <t>ตาราง Factor F  งานอาคาร</t>
  </si>
  <si>
    <t>เงินล่วงหน้าจ่าย</t>
  </si>
  <si>
    <t>เงินประกันผลงานหัก</t>
  </si>
  <si>
    <t>ดอกเบี้ยเงินกู้</t>
  </si>
  <si>
    <t>ค่าภาษีมูลค่าเพิ่ม</t>
  </si>
  <si>
    <t>Factor F =</t>
  </si>
  <si>
    <t>ค่างานต้นทุน</t>
  </si>
  <si>
    <t>Factor F</t>
  </si>
  <si>
    <t>B</t>
  </si>
  <si>
    <t>B : ค่างานต้นทุนต่ำ</t>
  </si>
  <si>
    <t>(บาท)</t>
  </si>
  <si>
    <t>A</t>
  </si>
  <si>
    <t>C</t>
  </si>
  <si>
    <t>C : ค่างานต้นทุนสูง</t>
  </si>
  <si>
    <t>D</t>
  </si>
  <si>
    <t>D : Factor F ทุนต่ำ</t>
  </si>
  <si>
    <t>E</t>
  </si>
  <si>
    <t>E : Factor F ทุนสูง</t>
  </si>
  <si>
    <t>A * Factor F</t>
  </si>
  <si>
    <r>
      <t>D - ((D-E)*(A-</t>
    </r>
    <r>
      <rPr>
        <b/>
        <sz val="18"/>
        <color indexed="12"/>
        <rFont val="CordiaUPC"/>
        <family val="2"/>
        <charset val="222"/>
      </rPr>
      <t>B</t>
    </r>
    <r>
      <rPr>
        <b/>
        <sz val="18"/>
        <rFont val="CordiaUPC"/>
        <family val="2"/>
        <charset val="222"/>
      </rPr>
      <t>)/(</t>
    </r>
    <r>
      <rPr>
        <b/>
        <sz val="18"/>
        <color indexed="10"/>
        <rFont val="CordiaUPC"/>
        <family val="2"/>
        <charset val="222"/>
      </rPr>
      <t>C</t>
    </r>
    <r>
      <rPr>
        <b/>
        <sz val="18"/>
        <rFont val="CordiaUPC"/>
        <family val="2"/>
        <charset val="222"/>
      </rPr>
      <t>-</t>
    </r>
    <r>
      <rPr>
        <b/>
        <sz val="18"/>
        <color indexed="12"/>
        <rFont val="CordiaUPC"/>
        <family val="2"/>
        <charset val="222"/>
      </rPr>
      <t>B</t>
    </r>
    <r>
      <rPr>
        <b/>
        <sz val="18"/>
        <rFont val="CordiaUPC"/>
        <family val="2"/>
        <charset val="222"/>
      </rPr>
      <t>))</t>
    </r>
  </si>
  <si>
    <t>นำค่านี้ไปใช้ในการคำนวณ</t>
  </si>
  <si>
    <t>ตร.ม.     เฉลี่ยราคา</t>
  </si>
  <si>
    <t xml:space="preserve">  บาท/ตร.ม.</t>
  </si>
  <si>
    <t>(ตัวอักษร)</t>
  </si>
  <si>
    <t>การคำนวณหาค่า Factor-F เฉลี่ย</t>
  </si>
  <si>
    <t>ราคาค่าวัสดุและค่าแรงที่ประมาณราคาได้</t>
  </si>
  <si>
    <t>บาท</t>
  </si>
  <si>
    <t>A : ค่างานต้นทุนที่ประมาณราคาได้</t>
  </si>
  <si>
    <t>แบบแสดงรายการ  ปริมาณงานและราคา</t>
  </si>
  <si>
    <t>ราคาต่อหน่วย</t>
  </si>
  <si>
    <t>จำนวนเงิน</t>
  </si>
  <si>
    <t>ค่าวัสดุและแรงงาน</t>
  </si>
  <si>
    <t>หน่วย : บาท</t>
  </si>
  <si>
    <t>รวมค่าก่อสร้าง</t>
  </si>
  <si>
    <t>สรุป</t>
  </si>
  <si>
    <t>สรุปงานก่อสร้าง</t>
  </si>
  <si>
    <t>หมวดงานสถาปัตยกรรม</t>
  </si>
  <si>
    <t>หมวดงานระบบไฟฟ้าและสื่อสาร</t>
  </si>
  <si>
    <t xml:space="preserve"> งานสถาปัตยกรรม</t>
  </si>
  <si>
    <t>รวมหมวดงานสถาปัตยกรรม</t>
  </si>
  <si>
    <t>ประเภทงานอาคาร</t>
  </si>
  <si>
    <t>ค่าวัสดุและค่าแรงงาน</t>
  </si>
  <si>
    <t>เป็นเงิน/บาท</t>
  </si>
  <si>
    <t>FACTOR F</t>
  </si>
  <si>
    <t>จำนวนเงิน/บาท</t>
  </si>
  <si>
    <t>เงื่อนไข</t>
  </si>
  <si>
    <t>เงินล่วงหน้าจ่าย…….</t>
  </si>
  <si>
    <t>เงินประกันผลงานหัก.......</t>
  </si>
  <si>
    <t>ค่าภาษีมูลค่าเพิ่ม.......</t>
  </si>
  <si>
    <t>รวมค่าก่อสร้างเป็นเงินทั้งสิ้น</t>
  </si>
  <si>
    <t>คิดเป็นเงินประมาณ</t>
  </si>
  <si>
    <t>ขนาดหรือเนื้อที่อาคาร</t>
  </si>
  <si>
    <t>เฉลี่ยราคาประมาณ</t>
  </si>
  <si>
    <t>บาท/ตร.ม.</t>
  </si>
  <si>
    <t>ประเภทงานครุภัณฑ์จัดซื้อ</t>
  </si>
  <si>
    <t>ค่าใช้จ่ายพิเศษตามข้อกำหนด</t>
  </si>
  <si>
    <t>ส่วนที่ 1 ค่าวัสดุและค่าแรงงานหมวดงานก่อสร้าง</t>
  </si>
  <si>
    <t>รวมค่างานส่วนที่2</t>
  </si>
  <si>
    <t>รวมค่างานส่วนที่1</t>
  </si>
  <si>
    <t/>
  </si>
  <si>
    <t>รวมหมวดงานโครงสร้าง</t>
  </si>
  <si>
    <t>งานสถาปัตยกรรม</t>
  </si>
  <si>
    <t>หมวดงานวิศวกรรมโครงสร้าง</t>
  </si>
  <si>
    <t xml:space="preserve">ส่วนที่ 2 งานครุภัณฑ์จัดซื้อหรือสั่งซื้อ </t>
  </si>
  <si>
    <t xml:space="preserve">สรุปงานครุภัณฑ์จัดซื้อหรือสั่งซื้อ </t>
  </si>
  <si>
    <t>รวมหมวดงานระบบไฟฟ้า</t>
  </si>
  <si>
    <t>หน่วยงานเจ้าของโครงการ/งานก่อสร้าง   มหาวิทยาลัยราชภัฏลำปาง</t>
  </si>
  <si>
    <t>สถานที่ก่อสร้าง   ภายในบริเวณมหาวิทยาลัยราชภัฏลำปาง                                   แบบเลขที่</t>
  </si>
  <si>
    <t>หมวดงานประปาและระบบสุขาภิบาล</t>
  </si>
  <si>
    <t>รวมหมวดงานประปาและระบบบสุขาภิบาล</t>
  </si>
  <si>
    <t>สถานที่ก่อสร้าง   ภายในบริเวณมหาวิทยาลัยราชภัฏลำปาง         แบบเลขที่</t>
  </si>
  <si>
    <t>ดอกเบี้ยเงินกู้.......</t>
  </si>
  <si>
    <t>แบบ ปร.4 และ ปร.5 ที่แนบ มีจำนวน         1        ชุด</t>
  </si>
  <si>
    <t xml:space="preserve">กลุ่มงาน/งานอาคารสถานที่ กองกลาง สำนักงานอธิการบดี   </t>
  </si>
  <si>
    <t>รายการประมาณราคา</t>
  </si>
  <si>
    <t>มหาวิทยาลัยราชภัฏลำปาง</t>
  </si>
  <si>
    <r>
      <t xml:space="preserve">หนังสือกระทรวงการคลังที่ </t>
    </r>
    <r>
      <rPr>
        <b/>
        <sz val="16"/>
        <color indexed="12"/>
        <rFont val="Cordia New"/>
        <family val="2"/>
      </rPr>
      <t xml:space="preserve"> กค 0433.2/ว 281 ลว.19 มิถุนายน 2563 </t>
    </r>
  </si>
  <si>
    <t xml:space="preserve">FACTOR . F  ประเภทงานอาคาร  เงื่อนไข  - เงินล่วงหน้าจ่าย  0%  ,  - เงินประกันผลงานหัก  0 % ,  - ดอกเบี้ยเงินกู้  5 %  ,  ค่าภาษีมูลค่าเพิ่ม  7 % </t>
  </si>
  <si>
    <t>ชุด</t>
  </si>
  <si>
    <t>รวมค่าแรง</t>
  </si>
  <si>
    <t>ตร.ม</t>
  </si>
  <si>
    <t>เมตร</t>
  </si>
  <si>
    <t>1.1 งานดิน</t>
  </si>
  <si>
    <t>1.2 งานคอนกรีต</t>
  </si>
  <si>
    <t>1.3 งานไม้แบบ</t>
  </si>
  <si>
    <t>1.4 งานเหล็กเสริมคอนกรีต</t>
  </si>
  <si>
    <t>1.5 งานพื้นสำเร็จรูป</t>
  </si>
  <si>
    <t>1.6 งานโครงหลังคาเหล็กรูปพรรณ</t>
  </si>
  <si>
    <t>ดินถม พร้อมเกลี่ย</t>
  </si>
  <si>
    <t>ลบ.ม</t>
  </si>
  <si>
    <t>งานขุดดินฐานราก ถมกลับฐานราก</t>
  </si>
  <si>
    <t>ไม้แบบ ( ใช้ 80 % )</t>
  </si>
  <si>
    <t>ไม้คร่าว (ใช้ 30 % )</t>
  </si>
  <si>
    <t>ลบ.ฟ.</t>
  </si>
  <si>
    <t>ตะปู(ใช้ตะปู 0.25 กก. ต่อไม้แบบ 1 ตร.ม.)</t>
  </si>
  <si>
    <t>กก.</t>
  </si>
  <si>
    <t>RB 6 (SR - 24)( 2.22 กก./เส้น )</t>
  </si>
  <si>
    <t>เส้น</t>
  </si>
  <si>
    <t>เผื่อ 5%</t>
  </si>
  <si>
    <t>RB 9 (SR - 24)( 4.99 กก./เส้น )</t>
  </si>
  <si>
    <t>เผื่อ 7%</t>
  </si>
  <si>
    <t>DB 12 (SD - 40)( 8.88 กก./เส้น )</t>
  </si>
  <si>
    <t>เผื่อ 9%</t>
  </si>
  <si>
    <t>DB 16 (SD - 40)( 15.80 กก./เส้น )</t>
  </si>
  <si>
    <t>เผื่อ 11%</t>
  </si>
  <si>
    <t>ท่อน</t>
  </si>
  <si>
    <t>งานทาสีกันสนิม</t>
  </si>
  <si>
    <t>แผ่น</t>
  </si>
  <si>
    <t>2.1 งานผิวพื้นและบัวเชิงผนัง</t>
  </si>
  <si>
    <t>2.2 งานผนังและผิวผนัง</t>
  </si>
  <si>
    <t>2.3 งานฝ้าเพดาน</t>
  </si>
  <si>
    <t>2.4 งานประตู - หน้าต่าง พร้อมอุปกรณ์ติดตั้ง</t>
  </si>
  <si>
    <t>2.5 งานสุขภัณฑ์และอุปกรณ์</t>
  </si>
  <si>
    <t>2.6 งานบันได</t>
  </si>
  <si>
    <t>2.7 งานสี</t>
  </si>
  <si>
    <t>2.8 งานหลังคา</t>
  </si>
  <si>
    <t>รวมวงกบ</t>
  </si>
  <si>
    <t>งานทาสีอคริลิคภายใน (รวมทาสีรองพื้น 1 เที่ยว) มอก.272-2549</t>
  </si>
  <si>
    <t>งานทาสีอคริลิคภายนอก (รวมทาสีรองพื้น 1 เที่ยว) มอก.272-2549</t>
  </si>
  <si>
    <t>งานทาสีอคริลิคภายใน ฝ้าเพดาน (รวมทาสีรองพื้น 1 เที่ยว) มอก.272-2549</t>
  </si>
  <si>
    <t>งานทาสีอคริลิคภายนอก ฝ้าเพดาน (รวมทาสีรองพื้น 1 เที่ยว) มอก.272-2549</t>
  </si>
  <si>
    <t>ครอบปิดปลายปั้นลม</t>
  </si>
  <si>
    <t>ครอบปิดจั่ว</t>
  </si>
  <si>
    <t>เหมา</t>
  </si>
  <si>
    <t>งานปลูกหญ้านวลน้อย</t>
  </si>
  <si>
    <t>2.9 งานเบ็ดเตล็ด</t>
  </si>
  <si>
    <t>3.1 งานระบบไฟฟ้าและสื่อสาร</t>
  </si>
  <si>
    <t>โคมไฟดาวน์ไลท์ 4"ทรงกลมติดผนัง พร้อมหลอด LED 8W ขั้ว E27 (กันน้ำ)</t>
  </si>
  <si>
    <t>สวิทซ์ไฟฟ้า</t>
  </si>
  <si>
    <t>สวิทซ์ไฟฟ้า 2 ทาง</t>
  </si>
  <si>
    <t>เต้ารับไฟ คู่ พร้อมฝาครอบกันน้ำ</t>
  </si>
  <si>
    <t>จุด</t>
  </si>
  <si>
    <t>4.1 งานระบบประปาและสุขาภิบาล</t>
  </si>
  <si>
    <t>งานเดินประปาท่อเมนหลัก</t>
  </si>
  <si>
    <t>บ่อพักขนาด 40 x 50 ซม. พร้อมฝา</t>
  </si>
  <si>
    <t>งานเดินท่อน้ำดี</t>
  </si>
  <si>
    <t>งานเดินท่อโสโครก  โถส้วมมีถังพักน้ำ</t>
  </si>
  <si>
    <t>งานเดินท่อโสโครก ทั่วไป</t>
  </si>
  <si>
    <t>เครื่อง</t>
  </si>
  <si>
    <t xml:space="preserve">100x50x3.2 mm. </t>
  </si>
  <si>
    <t xml:space="preserve">150x50x3.2 mm. </t>
  </si>
  <si>
    <t xml:space="preserve">B - พื้นปูกระเบื้องเซรามิค 16"x16" </t>
  </si>
  <si>
    <t>ตู้</t>
  </si>
  <si>
    <t>โถส้วมนั่งราบ ชนิดชักโครก พร้อมอุปกรณ์</t>
  </si>
  <si>
    <t xml:space="preserve">จมูกบันได PVC </t>
  </si>
  <si>
    <t>งานสุขภัณฑ์ห้องน้ำ 1</t>
  </si>
  <si>
    <t>W - 01</t>
  </si>
  <si>
    <t>W - 02</t>
  </si>
  <si>
    <t>W - 03</t>
  </si>
  <si>
    <t>W - 04</t>
  </si>
  <si>
    <t>W - 05</t>
  </si>
  <si>
    <t>W - 06</t>
  </si>
  <si>
    <t>งานสุขภัณฑ์ห้องน้ำ 2</t>
  </si>
  <si>
    <t xml:space="preserve">งานสายไฟ เต้ารับ+แอร์ +เครื่องทำน้ำอุ่น +พัดลม+พัดลมระบายอากาศ(เดินท่อร้อยสายไฟ) </t>
  </si>
  <si>
    <t>ตร.ล</t>
  </si>
  <si>
    <t>งานสายไฟ (สายเมน) พร้อมตั้งเสา</t>
  </si>
  <si>
    <t>งานเสาธง พร้อมฐาน</t>
  </si>
  <si>
    <t>คอนกรีต Topping 210 Ksc. เทหนา 5 cm. (รูปลูกบาศก์)</t>
  </si>
  <si>
    <t>ทรายหยาบ</t>
  </si>
  <si>
    <t xml:space="preserve">คอนกรีตหยาบ </t>
  </si>
  <si>
    <t>ลวดผูกเหล็ก เบอร์ 18 (เหล็ก 1 ตัน ใช้ลวด 30 กก.)</t>
  </si>
  <si>
    <t xml:space="preserve">50x50x2.0 mm. </t>
  </si>
  <si>
    <t xml:space="preserve">แปหลังคาสำเร็จรูป หนา 0.70 มม. </t>
  </si>
  <si>
    <t xml:space="preserve">1 - ผนังก่ออิฐมอญครึ่งแผ่น </t>
  </si>
  <si>
    <t xml:space="preserve"> (โครงเคร่าเหล็กกล่อง 2x2 นิ้ว หนา 2.00 มม. 0.60x1.20 ม.# )</t>
  </si>
  <si>
    <t xml:space="preserve">C3 - ฝ้าสมาร์ทบอร์ด หนา 4 มม. รอยต่อฉาบเรียบ ทาสี  </t>
  </si>
  <si>
    <t xml:space="preserve">โครงเคร่าโลหะชุบสังกะสี </t>
  </si>
  <si>
    <t xml:space="preserve">C2 - ฝ้ายิปซั่มบอร์ดขอบลาด หนา 9 ม.ม. โครงเคร่าโลหะชุบสังกะสี ทนความชื้น  </t>
  </si>
  <si>
    <t>C1 - ฝ้ายิปซั่มบอร์ด หนา 9 มม. โครงเคร่าโลหะชุบสังกะสี ธรรมดา</t>
  </si>
  <si>
    <t>ตะแกรงกันกลิ่นกลม  3"</t>
  </si>
  <si>
    <t>อ่างล้างหน้าแบบมีขาตั้ง พร้อมอุปกรณ์</t>
  </si>
  <si>
    <t>ก๊อกอ่างล้างหน้า พร้อมอุปกรณ์</t>
  </si>
  <si>
    <t>ที่ใส่กระดาษชำระ</t>
  </si>
  <si>
    <t xml:space="preserve">สายฉีดชำระ </t>
  </si>
  <si>
    <t>โถส้วมนั่งราบ ชนิดชักโครก สำหรับเด็ก พร้อมอุปกรณ์</t>
  </si>
  <si>
    <t>ค่าติดตั้งกระเบื้องมุงหลังคา</t>
  </si>
  <si>
    <t>แผ่นสะท้อนความร้อน อลูมิเนียม สองด้าน</t>
  </si>
  <si>
    <t>อุปกรณ์อื่นๆ</t>
  </si>
  <si>
    <t>โรงเรียนสาธิตมหาวิทยาลัยราชภัฏลำปาง</t>
  </si>
  <si>
    <t>คอนกรีตโครงสร้าง 280 Ksc. (รูปลูกบาศก์) รวมพื้นภายนอกและพื้นทั่วไป</t>
  </si>
  <si>
    <t xml:space="preserve">Wiremesh 4 mm.@0.20 m. </t>
  </si>
  <si>
    <t>ปิดจั่ว</t>
  </si>
  <si>
    <t xml:space="preserve">ฉาบปูนเรียบ </t>
  </si>
  <si>
    <t>3 - แผ่นไฟเบอร์ซีเมนต์ ขนาด 120 x 240 x 1.2 (ซม.)</t>
  </si>
  <si>
    <t xml:space="preserve">2 - ผนังก่ออิฐมอญเต็มแผ่น </t>
  </si>
  <si>
    <t>D - 01</t>
  </si>
  <si>
    <t>D - 02</t>
  </si>
  <si>
    <t>D - 03</t>
  </si>
  <si>
    <t>D - 04</t>
  </si>
  <si>
    <t>D - 05</t>
  </si>
  <si>
    <t>กระจกเงา ขนาด 0.60x0.40 m.</t>
  </si>
  <si>
    <t>งานสุขภัณฑ์เตรียมอาหาร+ห้องครัว</t>
  </si>
  <si>
    <t>เคาน์เตอร์ ค.ส.ล. ขนาด 0.6x1.80 m. Top หินแกรนิตดำไทย ห้องน้ำ</t>
  </si>
  <si>
    <t>เคาน์เตอร์ ค.ส.ล. ขนาด 0.6x4.10 m. Top ขัดมัน ห้องครัว</t>
  </si>
  <si>
    <t>อ่างล้างจานชนิดฝัง สแตนเลส สองหลุม พร้อมอุปกรณ์ ห้องครัว</t>
  </si>
  <si>
    <t>อ่างล้างจานชนิดฝัง สแตนเลส หลุมเดียว พร้อมอุปกรณ์ ห้องน้ำ</t>
  </si>
  <si>
    <t>ก๊อกซิงค์เดี่ยว เคาน์เตอร์ ก้านโยก โครเมี่ยม พร้อมอุปกรณ์ ห้องครัว</t>
  </si>
  <si>
    <t>ก๊อกซิงค์เดี่ยว เคาน์เตอร์ ก้านโยก โครเมี่ยม พร้อมอุปกรณ์ ห้องน้ำ</t>
  </si>
  <si>
    <t>อ่างล้างหน้าสแตนเลส พร้อมอุปกรณ์</t>
  </si>
  <si>
    <t>ฝักบัวสายอ่อน พร้อมอุปกรณ์</t>
  </si>
  <si>
    <t>ก๊อกน้ำล้างพื้น</t>
  </si>
  <si>
    <t>กระเบื้องหลังคาคอนกรีต  877 ตร.ม. //11 แผ่น/ตร.ม.</t>
  </si>
  <si>
    <t xml:space="preserve">กระจกเงา 0.60x2.60 ม. </t>
  </si>
  <si>
    <t>ปิดกันนก สำเร็จรูป / P.V.C</t>
  </si>
  <si>
    <t>ครอบสันหลังคา 3.3 แผ่น/ความยาว 1 ม.</t>
  </si>
  <si>
    <t>ครอบปั้นลมหรือครอบข้าง 3.3 แผ่น/ความยาว 1 ม.</t>
  </si>
  <si>
    <t>งานติดตั้งบัว 4 นิ้ว</t>
  </si>
  <si>
    <t>งานติดตั้งบัว 5 นิ้ว</t>
  </si>
  <si>
    <t xml:space="preserve">เหล็กกล่อง ขนาด 1 นิ้ว x 2 นิ้ว หนา 1.2 มม. </t>
  </si>
  <si>
    <t xml:space="preserve">เหล็กกล่อง ขนาด 3/4นิ้ว x 3/4นิ้ว หนา 1.2 มม. </t>
  </si>
  <si>
    <t>ราวระเบียงเหล็ก+ประตู</t>
  </si>
  <si>
    <t>งานทาสีกันสนิม+สีจริง</t>
  </si>
  <si>
    <t>บุ๊ทเหล็กพร้อมอุปกรณ์ล๊อคประตู</t>
  </si>
  <si>
    <t>ประตู</t>
  </si>
  <si>
    <t>งานปูบล๊อคพร้อมปลูกหญ้า</t>
  </si>
  <si>
    <t>ห้อง</t>
  </si>
  <si>
    <t>ผนังสำเร็จรูปห้องน้ำ พร้อมอุปกรณ์</t>
  </si>
  <si>
    <t>งานมุ้งลวดไฟเบอร์กลาส</t>
  </si>
  <si>
    <t>ดินปลูก</t>
  </si>
  <si>
    <t>ราวจับ STAINLESS ทางลาดคนพิการ 1 1/2 นิ้ว หนา 1.5 มม.</t>
  </si>
  <si>
    <t>ล็อคเกอร์เก็บของโครงไม้เนื้อแข็งกรุไม้อัดสัก พร้อมอุปกรณ์ครบชุด</t>
  </si>
  <si>
    <t xml:space="preserve">ท่อเหล็กกลมผิวดำ ขนาด Ø 2 นิ้ว หนา 2.3 มม. </t>
  </si>
  <si>
    <t>ท่อเหล็กกลมผิวดำ ขนาด Ø 3 นิ้ว หนา  2.8 มม.</t>
  </si>
  <si>
    <t>หัวเสาธงอลูมิเนียม 3 นิ้ว</t>
  </si>
  <si>
    <t>หัวเสาธงอลูมิเนียม 2 นิ้ว</t>
  </si>
  <si>
    <t>เหล็กเส้นกลมผิวเรียบ  ขนาด RB 9 มม.</t>
  </si>
  <si>
    <t>งานทาสีรองพื้น+สีจริง</t>
  </si>
  <si>
    <t>รวมในรายการก่อสร้าง</t>
  </si>
  <si>
    <t>คอนกรีตโครงสร้าง 280 Ksc. (รูปลูกบาศก์)</t>
  </si>
  <si>
    <t>ผนังก่ออิฐ+ฉาบเรียบ</t>
  </si>
  <si>
    <t>หัว</t>
  </si>
  <si>
    <t>หัวเสาธงอลูมิเนียม 1 นิ้ว</t>
  </si>
  <si>
    <t>รวมก่อเสาประดับ</t>
  </si>
  <si>
    <t>เสาเอ็น - คานทับ หลัง ค.ส.ล.</t>
  </si>
  <si>
    <t>โคมหน้าอะคิลิค ฝังฝ้าฉาบเรียบ LED 2x18W ขนาด  30x120cm</t>
  </si>
  <si>
    <t>โคมหน้าอะคิลิค ฝังฝ้าฉาบเรียบ LED 1x18W ขนาด 15x120cm</t>
  </si>
  <si>
    <t xml:space="preserve">โคมไฟดาวน์ไลท์  4" ชนิดฝังฝ้า พร้อมหลอด LED 12W ขั้ว E27 </t>
  </si>
  <si>
    <t xml:space="preserve">งานสายไฟสวิตซ์ (เดินท่อร้อยสายไฟ) </t>
  </si>
  <si>
    <t xml:space="preserve">งานสายไฟดวงโคม (เดินท่อร้อยสายไฟ) </t>
  </si>
  <si>
    <t>เต้ารับไฟฟ้าแบบคู่ขากลม-แบน 16A 250V มีกราวด์,ม่านนิรภย</t>
  </si>
  <si>
    <t>รวมอุปกรณ์</t>
  </si>
  <si>
    <t xml:space="preserve">ตู้โหลดเซ็นเตอร์  ไม่น้อยกว่า  24 ช่อง </t>
  </si>
  <si>
    <t>พร้อมเทฐาน</t>
  </si>
  <si>
    <t xml:space="preserve">ถังบำบัดน้ำเสียสำเร็จรูป พร้อมอุปกรณ์ติดตั้งและฐานรองถัง  2,000 ลิตร </t>
  </si>
  <si>
    <t>ถังดักไขมันสำเร็จรูป 20 ลิตร ชนิดฝั่งดิน</t>
  </si>
  <si>
    <t>เตา</t>
  </si>
  <si>
    <t>ตู้เหล็ก</t>
  </si>
  <si>
    <t>โต๊ะหมู่บูชา</t>
  </si>
  <si>
    <t>เครื่องทำน้ำอุ่น</t>
  </si>
  <si>
    <t>ผ้าม่าน</t>
  </si>
  <si>
    <t>เตาแก๊ส</t>
  </si>
  <si>
    <t>เครื่องดูดควัน</t>
  </si>
  <si>
    <t>เครื่องซักผ้า</t>
  </si>
  <si>
    <t>โต๊ะทำงาน</t>
  </si>
  <si>
    <t>เก้าอี้ทำงาน</t>
  </si>
  <si>
    <t>ตัว</t>
  </si>
  <si>
    <t xml:space="preserve">เครื่องปรับอากาศขนาด 24,000 บีทียู </t>
  </si>
  <si>
    <t>พัดลมระบายอากาศ ติดผนัง 12 นิ้ว</t>
  </si>
  <si>
    <t>กระดานไวท์บอร์ดแม่เหล็ก</t>
  </si>
  <si>
    <t>ชุดโต๊ะอนุบาลหน้าโฟเมก้า พร้อมเก้าอี้ 4 ที่นั่ง</t>
  </si>
  <si>
    <t>โต๊ะญี่ปุ่น</t>
  </si>
  <si>
    <t>ชุดโซฟาสนาม</t>
  </si>
  <si>
    <t>ท่อซีเมนต์ใยหิน ∅12 นิ้ว</t>
  </si>
  <si>
    <t>งาน</t>
  </si>
  <si>
    <t>งานย้ายห้องน้ำสนามพร้อมติดตั้งใหม่(สถานที่ติดตั้งใหม่กำหนดภายหลัง)</t>
  </si>
  <si>
    <t>ก๊อกล้างพื้น ทองเหลือง ชุปโคเมียม (ห้องน้ำ)</t>
  </si>
  <si>
    <t>ก๊อกสนาม 3/4" ด้ามจับอลูมิเนียม</t>
  </si>
  <si>
    <t>ประตูน้ำ PVC 1  1/2 นิ้ว</t>
  </si>
  <si>
    <t>ถัง</t>
  </si>
  <si>
    <t xml:space="preserve">ปั๊มน้ำอัตโนมัติ 350 วัตต์ </t>
  </si>
  <si>
    <t xml:space="preserve">งานติดตั้งปั๊มน้ำอัตโนมัติ 350 วัตต์ </t>
  </si>
  <si>
    <t>งานตัด แต่ง ต้นไม้</t>
  </si>
  <si>
    <t>บานซิงค์ครัว</t>
  </si>
  <si>
    <t>บานซิงค์ห้องน้ำ</t>
  </si>
  <si>
    <t>ไม้แบบ</t>
  </si>
  <si>
    <t>โต๊ะประชุม</t>
  </si>
  <si>
    <t>ชุดโต๊ะรับแขก</t>
  </si>
  <si>
    <t>แผ่นยางปูพื้นแบบจิ๊กซอ หนา 20 มม.</t>
  </si>
  <si>
    <t>รวมค่าวัสดุ</t>
  </si>
  <si>
    <t>ต้นไกรเกาหลี สูง 2 เมตร</t>
  </si>
  <si>
    <t>ต้น</t>
  </si>
  <si>
    <t>ถุง</t>
  </si>
  <si>
    <t>กระถางต้นไม้ปูนหล่อคางหมู ปาก 40 สูง 60</t>
  </si>
  <si>
    <t>กระถาง</t>
  </si>
  <si>
    <t>พร้อมปลูก</t>
  </si>
  <si>
    <t xml:space="preserve">ฉนวนกัน ความร้อนชนิดติดบนฝ้า หนา 75 มม. </t>
  </si>
  <si>
    <t>A - พื้นปูไวนิล 5 มม. พร้อมบัวเชิงผนัง</t>
  </si>
  <si>
    <t>ตู้เย็น ขนาด 9 คิวบิกฟุต</t>
  </si>
  <si>
    <t>ตู้แช่อาหาร ขนาด 20 คิวบิกฟุต</t>
  </si>
  <si>
    <t xml:space="preserve">ถังเก็บน้ำพีอีวางใต้ดิน ขนาดความจุ 3,000 ลิตร </t>
  </si>
  <si>
    <t xml:space="preserve">งานวางถังเก็บน้ำพีอีวางใต้ดิน ขนาดความจุ3,000 ลิตร </t>
  </si>
  <si>
    <t>ลูกลอย</t>
  </si>
  <si>
    <t>บัวเชิงผนังไม้สังเคราะห์ไฟเบอร์ซีมนต์ขนาด 1.2x10 ซม.(ห้องพักครู)</t>
  </si>
  <si>
    <t>2 - กรุกระเบื้อง WALL TILE ขนาด 8"x16" (รวมผนังครัว 1 ด้าน)</t>
  </si>
  <si>
    <t xml:space="preserve">ไม้เชิงชาย รุ่น 2 in 1  ขนาดไม่น้อยกว่า 23.5 x 305 x 2.2 ซม. </t>
  </si>
  <si>
    <t>โทรทัศน์แอลอีดี(LED TV) แบบ Smart TV ขนาด 65 นิ้ว</t>
  </si>
  <si>
    <t>งานเทพื้น GS ภายนอกอาคาร หนา 10 ซม.</t>
  </si>
  <si>
    <t>ถนนหน้าอาคาร</t>
  </si>
  <si>
    <t>งานวางท่อ ค.ส.ล. ศก.60 ซม.</t>
  </si>
  <si>
    <t>ป้ายชื่อห้อง โลหะทำสี ติดอักษรด้วยสติกเกอร์ ความสูงไม่น้อยกว่า 10 ซม.</t>
  </si>
  <si>
    <t>ป้าย</t>
  </si>
  <si>
    <t>ตู้อเนกประสงค์อะลูมิเนียม</t>
  </si>
  <si>
    <t>ระบบเสียงตามสายภายในอาคาร</t>
  </si>
  <si>
    <t>ระบบ</t>
  </si>
  <si>
    <t>ชุดกล้องวงจรปิด (8 ตัว)</t>
  </si>
  <si>
    <t>บอร์ด</t>
  </si>
  <si>
    <t>ดินดำ</t>
  </si>
  <si>
    <t>งานรื้อถอนและย้ายรั้วและประตูรั้วเดิม พร้อมติดตั้งใหม่</t>
  </si>
  <si>
    <t>เครื่องกรองน้ำดื่ม</t>
  </si>
  <si>
    <t>ชั้นวางรองเท้าไม้ยางพารา</t>
  </si>
  <si>
    <t xml:space="preserve">บอร์ดชานอ้อย </t>
  </si>
  <si>
    <t>พร้อมอุปกรณ์</t>
  </si>
  <si>
    <t>ชื่อโครงการ/งานก่อสร้างอาคารเรียนระดับก่อนปฐมวัยโรงเรียนสาธิตมหาวิทยาลัยราชภัฏลำปาง</t>
  </si>
  <si>
    <t>งานก่อสร้างอาคารเรียนระดับก่อนปฐมวัย</t>
  </si>
  <si>
    <t xml:space="preserve">ตัวอักษรโลหะทำสี พร้อมตราสัญลักษณ์โรงเรียน </t>
  </si>
  <si>
    <t xml:space="preserve">พื้นสำเร็จรูปท้องเรียบ หนาไม่น้อยกว่า 5 ซม. (LL = 300 kg./sq.m.) หน้า 0.35 ม. ลวดไม่น้อยกว่า 7 เส้น ขนาดลวด 4 มม. </t>
  </si>
  <si>
    <t xml:space="preserve">รางน้ำสแตนเลส 15 ซม. </t>
  </si>
  <si>
    <t>พร้อมดูแล 3 เดือน</t>
  </si>
  <si>
    <t>งานกรุผนังกันกระแทก (ห้องเรียน+เสา+ห้องพักครู)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</si>
</sst>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43" formatCode="_-* #,##0.00_-;\-* #,##0.00_-;_-* &quot;-&quot;??_-;_-@_-"/>
    <numFmt numFmtId="187" formatCode="_(* #,##0.00_);_(* \(#,##0.00\);_(* &quot;-&quot;??_);_(@_)"/>
    <numFmt numFmtId="188" formatCode="\t&quot;฿&quot;#,##0_);[Red]\(\t&quot;฿&quot;#,##0\)"/>
    <numFmt numFmtId="189" formatCode="0.00000"/>
    <numFmt numFmtId="190" formatCode="_(* #,##0_);_(* \(#,##0\);_(* &quot;-&quot;??_);_(@_)"/>
    <numFmt numFmtId="191" formatCode="_-* #,##0_-;\-* #,##0_-;_-* &quot;-&quot;??_-;_-@_-"/>
    <numFmt numFmtId="192" formatCode="0.0000"/>
    <numFmt numFmtId="193" formatCode="#,##0.0_);\(#,##0.0\)"/>
    <numFmt numFmtId="195" formatCode="#,##0.0000;[Red]\-#,##0.0000"/>
    <numFmt numFmtId="196" formatCode="\t0.00E+00"/>
    <numFmt numFmtId="197" formatCode="&quot;฿&quot;\t#,##0_);\(&quot;฿&quot;\t#,##0\)"/>
    <numFmt numFmtId="198" formatCode="\ว\ว\/\ด\ด\/\ป\ป"/>
    <numFmt numFmtId="199" formatCode="dd\-mmm\-yy_)"/>
    <numFmt numFmtId="200" formatCode="#,##0\ &quot;F&quot;;[Red]\-#,##0\ &quot;F&quot;"/>
    <numFmt numFmtId="201" formatCode="0.0&quot;  &quot;"/>
    <numFmt numFmtId="202" formatCode="&quot;\&quot;#,##0;[Red]&quot;\&quot;\-#,##0"/>
    <numFmt numFmtId="203" formatCode="_ * #,##0_ ;_ * \-#,##0_ ;_ * &quot;-&quot;_ ;_ @_ "/>
    <numFmt numFmtId="204" formatCode="_ * #,##0.00_ ;_ * \-#,##0.00_ ;_ * &quot;-&quot;??_ ;_ @_ "/>
    <numFmt numFmtId="205" formatCode="_-* #,##0.0000_-;\-* #,##0.0000_-;_-* &quot;-&quot;??_-;_-@_-"/>
    <numFmt numFmtId="206" formatCode="_-* #,##0.00000_-;\-* #,##0.00000_-;_-* &quot;-&quot;??_-;_-@_-"/>
    <numFmt numFmtId="207" formatCode="#,##0.000;[Red]\-#,##0.000"/>
    <numFmt numFmtId="208" formatCode="_-* #,##0.000_-;\-* #,##0.000_-;_-* &quot;-&quot;??_-;_-@_-"/>
    <numFmt numFmtId="209" formatCode="#,##0.0;[Red]\-#,##0.0"/>
  </numFmts>
  <fonts count="80">
    <font>
      <sz val="12"/>
      <name val="EucrosiaUPC"/>
      <charset val="222"/>
    </font>
    <font>
      <sz val="11"/>
      <color theme="1"/>
      <name val="Tahoma"/>
      <family val="2"/>
      <scheme val="minor"/>
    </font>
    <font>
      <sz val="12"/>
      <name val="EucrosiaUPC"/>
      <family val="1"/>
      <charset val="222"/>
    </font>
    <font>
      <sz val="12"/>
      <name val="EucrosiaUPC"/>
      <family val="1"/>
      <charset val="222"/>
    </font>
    <font>
      <b/>
      <sz val="18"/>
      <name val="CordiaUPC"/>
      <family val="2"/>
      <charset val="222"/>
    </font>
    <font>
      <b/>
      <sz val="14"/>
      <name val="CordiaUPC"/>
      <family val="2"/>
      <charset val="222"/>
    </font>
    <font>
      <sz val="14"/>
      <name val="AngsanaUPC"/>
      <family val="1"/>
      <charset val="222"/>
    </font>
    <font>
      <b/>
      <sz val="16"/>
      <color indexed="8"/>
      <name val="CordiaUPC"/>
      <family val="2"/>
      <charset val="222"/>
    </font>
    <font>
      <b/>
      <sz val="14"/>
      <color indexed="8"/>
      <name val="CordiaUPC"/>
      <family val="2"/>
      <charset val="222"/>
    </font>
    <font>
      <b/>
      <sz val="14"/>
      <color indexed="10"/>
      <name val="CordiaUPC"/>
      <family val="2"/>
      <charset val="222"/>
    </font>
    <font>
      <b/>
      <sz val="16"/>
      <name val="CordiaUPC"/>
      <family val="2"/>
      <charset val="222"/>
    </font>
    <font>
      <sz val="14"/>
      <name val="Cordia New"/>
      <family val="2"/>
    </font>
    <font>
      <sz val="14"/>
      <name val="SV Rojchana"/>
    </font>
    <font>
      <sz val="11"/>
      <name val="?? ?????"/>
      <family val="3"/>
      <charset val="255"/>
    </font>
    <font>
      <sz val="10"/>
      <name val="Arial"/>
      <family val="2"/>
    </font>
    <font>
      <sz val="10"/>
      <name val="Helv"/>
      <family val="2"/>
    </font>
    <font>
      <sz val="16"/>
      <name val="DilleniaUPC"/>
      <family val="1"/>
      <charset val="222"/>
    </font>
    <font>
      <sz val="11"/>
      <name val="??"/>
      <family val="1"/>
    </font>
    <font>
      <sz val="12"/>
      <name val="Helv"/>
      <family val="2"/>
    </font>
    <font>
      <sz val="12"/>
      <name val="Times New Roman"/>
      <family val="1"/>
    </font>
    <font>
      <sz val="12"/>
      <name val="????"/>
      <charset val="136"/>
    </font>
    <font>
      <sz val="10"/>
      <color indexed="8"/>
      <name val="Arial"/>
      <family val="2"/>
    </font>
    <font>
      <u/>
      <sz val="14"/>
      <color indexed="36"/>
      <name val="AngsanaUPC"/>
      <family val="1"/>
      <charset val="222"/>
    </font>
    <font>
      <sz val="8"/>
      <name val="Arial"/>
      <family val="2"/>
    </font>
    <font>
      <b/>
      <sz val="12"/>
      <name val="Arial"/>
      <family val="2"/>
    </font>
    <font>
      <u/>
      <sz val="14"/>
      <color indexed="12"/>
      <name val="AngsanaUPC"/>
      <family val="1"/>
      <charset val="222"/>
    </font>
    <font>
      <sz val="14"/>
      <name val="Cordia New"/>
      <family val="3"/>
    </font>
    <font>
      <b/>
      <sz val="20"/>
      <name val="CordiaUPC"/>
      <family val="2"/>
      <charset val="222"/>
    </font>
    <font>
      <b/>
      <sz val="16"/>
      <name val="Cordia New"/>
      <family val="2"/>
    </font>
    <font>
      <b/>
      <sz val="18"/>
      <color indexed="12"/>
      <name val="CordiaUPC"/>
      <family val="2"/>
      <charset val="222"/>
    </font>
    <font>
      <b/>
      <sz val="18"/>
      <color indexed="10"/>
      <name val="CordiaUPC"/>
      <family val="2"/>
      <charset val="222"/>
    </font>
    <font>
      <sz val="14"/>
      <color indexed="12"/>
      <name val="Cordia New"/>
      <family val="2"/>
    </font>
    <font>
      <b/>
      <sz val="14"/>
      <color indexed="12"/>
      <name val="CordiaUPC"/>
      <family val="2"/>
      <charset val="222"/>
    </font>
    <font>
      <b/>
      <sz val="14"/>
      <color indexed="21"/>
      <name val="CordiaUPC"/>
      <family val="2"/>
      <charset val="222"/>
    </font>
    <font>
      <b/>
      <i/>
      <sz val="14"/>
      <color indexed="12"/>
      <name val="CordiaUPC"/>
      <family val="2"/>
      <charset val="222"/>
    </font>
    <font>
      <b/>
      <i/>
      <sz val="18"/>
      <color indexed="8"/>
      <name val="CordiaUPC"/>
      <family val="2"/>
      <charset val="222"/>
    </font>
    <font>
      <b/>
      <sz val="14"/>
      <color indexed="61"/>
      <name val="CordiaUPC"/>
      <family val="2"/>
      <charset val="222"/>
    </font>
    <font>
      <b/>
      <sz val="16"/>
      <color indexed="10"/>
      <name val="CordiaUPC"/>
      <family val="2"/>
      <charset val="222"/>
    </font>
    <font>
      <b/>
      <sz val="24"/>
      <name val="CordiaUPC"/>
      <family val="2"/>
      <charset val="222"/>
    </font>
    <font>
      <b/>
      <sz val="16"/>
      <color indexed="12"/>
      <name val="Cordia New"/>
      <family val="2"/>
    </font>
    <font>
      <b/>
      <sz val="14"/>
      <name val="Cordia New"/>
      <family val="2"/>
    </font>
    <font>
      <b/>
      <sz val="16"/>
      <color indexed="12"/>
      <name val="CordiaUPC"/>
      <family val="2"/>
      <charset val="222"/>
    </font>
    <font>
      <b/>
      <sz val="14"/>
      <color indexed="10"/>
      <name val="Cordia New"/>
      <family val="2"/>
    </font>
    <font>
      <i/>
      <sz val="14"/>
      <name val="CordiaUPC"/>
      <family val="2"/>
      <charset val="222"/>
    </font>
    <font>
      <sz val="11"/>
      <color indexed="8"/>
      <name val="Tahoma"/>
      <family val="2"/>
    </font>
    <font>
      <sz val="8"/>
      <name val="EucrosiaUPC"/>
      <family val="1"/>
    </font>
    <font>
      <sz val="12"/>
      <name val="EucrosiaUPC"/>
      <family val="1"/>
    </font>
    <font>
      <b/>
      <sz val="16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2"/>
      <name val="TH SarabunPSK"/>
      <family val="2"/>
    </font>
    <font>
      <b/>
      <sz val="16"/>
      <color indexed="8"/>
      <name val="TH SarabunPSK"/>
      <family val="2"/>
    </font>
    <font>
      <b/>
      <sz val="14"/>
      <color indexed="12"/>
      <name val="TH SarabunPSK"/>
      <family val="2"/>
    </font>
    <font>
      <b/>
      <sz val="15"/>
      <name val="TH SarabunPSK"/>
      <family val="2"/>
    </font>
    <font>
      <b/>
      <sz val="14"/>
      <color indexed="10"/>
      <name val="TH SarabunPSK"/>
      <family val="2"/>
    </font>
    <font>
      <sz val="11"/>
      <color theme="1"/>
      <name val="Tahoma"/>
      <family val="2"/>
      <scheme val="minor"/>
    </font>
    <font>
      <sz val="14"/>
      <color theme="1"/>
      <name val="TH SarabunPSK"/>
      <family val="2"/>
    </font>
    <font>
      <sz val="16"/>
      <name val="TH SarabunPSK"/>
      <family val="2"/>
    </font>
    <font>
      <sz val="18"/>
      <name val="TH SarabunPSK"/>
      <family val="2"/>
    </font>
    <font>
      <sz val="16"/>
      <color indexed="8"/>
      <name val="TH SarabunPSK"/>
      <family val="2"/>
    </font>
    <font>
      <b/>
      <sz val="26"/>
      <name val="TH Sarabun New"/>
      <family val="2"/>
    </font>
    <font>
      <b/>
      <sz val="28"/>
      <name val="TH Sarabun New"/>
      <family val="2"/>
    </font>
    <font>
      <b/>
      <sz val="24"/>
      <name val="TH Sarabun New"/>
      <family val="2"/>
    </font>
    <font>
      <sz val="28"/>
      <name val="TH Sarabun New"/>
      <family val="2"/>
    </font>
    <font>
      <sz val="16"/>
      <name val="AngsanaUPC"/>
      <family val="1"/>
    </font>
    <font>
      <b/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sz val="16"/>
      <color theme="1"/>
      <name val="TH SarabunPSK"/>
      <family val="2"/>
    </font>
    <font>
      <b/>
      <u/>
      <sz val="16"/>
      <name val="TH SarabunPSK"/>
      <family val="2"/>
    </font>
    <font>
      <b/>
      <sz val="18"/>
      <name val="TH SarabunPSK"/>
      <family val="2"/>
    </font>
    <font>
      <sz val="14"/>
      <color rgb="FFFF0000"/>
      <name val="TH SarabunPSK"/>
      <family val="2"/>
    </font>
    <font>
      <b/>
      <sz val="14"/>
      <color rgb="FF0070C0"/>
      <name val="TH SarabunPSK"/>
      <family val="2"/>
    </font>
    <font>
      <sz val="14"/>
      <color rgb="FF7030A0"/>
      <name val="TH SarabunPSK"/>
      <family val="2"/>
    </font>
    <font>
      <b/>
      <sz val="14"/>
      <color rgb="FF7030A0"/>
      <name val="TH SarabunPSK"/>
      <family val="2"/>
    </font>
    <font>
      <sz val="16"/>
      <name val="EucrosiaUPC"/>
      <family val="1"/>
    </font>
    <font>
      <b/>
      <sz val="14"/>
      <color theme="1"/>
      <name val="TH SarabunPSK"/>
      <family val="2"/>
    </font>
    <font>
      <b/>
      <sz val="14"/>
      <color rgb="FFFF0000"/>
      <name val="TH SarabunPSK"/>
      <family val="2"/>
    </font>
    <font>
      <u/>
      <sz val="16"/>
      <name val="TH SarabunPSK"/>
      <family val="2"/>
    </font>
    <font>
      <b/>
      <sz val="14"/>
      <color rgb="FFC00000"/>
      <name val="TH SarabunPSK"/>
      <family val="2"/>
    </font>
    <font>
      <b/>
      <sz val="12"/>
      <color rgb="FFC00000"/>
      <name val="TH SarabunPSK"/>
      <family val="2"/>
    </font>
  </fonts>
  <fills count="10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11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5">
    <xf numFmtId="0" fontId="0" fillId="0" borderId="0"/>
    <xf numFmtId="0" fontId="12" fillId="0" borderId="0">
      <alignment vertical="center"/>
    </xf>
    <xf numFmtId="202" fontId="13" fillId="0" borderId="0" applyFont="0" applyFill="0" applyBorder="0" applyAlignment="0" applyProtection="0"/>
    <xf numFmtId="204" fontId="14" fillId="0" borderId="0" applyFont="0" applyFill="0" applyBorder="0" applyAlignment="0" applyProtection="0"/>
    <xf numFmtId="203" fontId="14" fillId="0" borderId="0" applyFont="0" applyFill="0" applyBorder="0" applyAlignment="0" applyProtection="0"/>
    <xf numFmtId="4" fontId="15" fillId="0" borderId="0" applyFont="0" applyFill="0" applyBorder="0" applyAlignment="0" applyProtection="0"/>
    <xf numFmtId="197" fontId="16" fillId="0" borderId="0" applyFont="0" applyFill="0" applyBorder="0" applyAlignment="0" applyProtection="0"/>
    <xf numFmtId="196" fontId="16" fillId="0" borderId="0" applyFont="0" applyFill="0" applyBorder="0" applyAlignment="0" applyProtection="0"/>
    <xf numFmtId="203" fontId="14" fillId="0" borderId="0" applyFont="0" applyFill="0" applyBorder="0" applyAlignment="0" applyProtection="0"/>
    <xf numFmtId="38" fontId="13" fillId="0" borderId="0" applyFont="0" applyFill="0" applyBorder="0" applyAlignment="0" applyProtection="0"/>
    <xf numFmtId="40" fontId="13" fillId="0" borderId="0" applyFont="0" applyFill="0" applyBorder="0" applyAlignment="0" applyProtection="0"/>
    <xf numFmtId="0" fontId="17" fillId="0" borderId="0"/>
    <xf numFmtId="0" fontId="18" fillId="0" borderId="0"/>
    <xf numFmtId="9" fontId="14" fillId="2" borderId="0"/>
    <xf numFmtId="0" fontId="14" fillId="0" borderId="0" applyFill="0" applyBorder="0" applyAlignment="0"/>
    <xf numFmtId="193" fontId="15" fillId="0" borderId="0" applyFill="0" applyBorder="0" applyAlignment="0"/>
    <xf numFmtId="0" fontId="19" fillId="0" borderId="0" applyFill="0" applyBorder="0" applyAlignment="0"/>
    <xf numFmtId="0" fontId="20" fillId="0" borderId="0" applyFill="0" applyBorder="0" applyAlignment="0"/>
    <xf numFmtId="0" fontId="20" fillId="0" borderId="0" applyFill="0" applyBorder="0" applyAlignment="0"/>
    <xf numFmtId="198" fontId="16" fillId="0" borderId="0" applyFill="0" applyBorder="0" applyAlignment="0"/>
    <xf numFmtId="201" fontId="16" fillId="0" borderId="0" applyFill="0" applyBorder="0" applyAlignment="0"/>
    <xf numFmtId="193" fontId="15" fillId="0" borderId="0" applyFill="0" applyBorder="0" applyAlignment="0"/>
    <xf numFmtId="198" fontId="16" fillId="0" borderId="0" applyFont="0" applyFill="0" applyBorder="0" applyAlignment="0" applyProtection="0"/>
    <xf numFmtId="40" fontId="2" fillId="0" borderId="0" applyFont="0" applyFill="0" applyBorder="0" applyAlignment="0" applyProtection="0"/>
    <xf numFmtId="40" fontId="3" fillId="0" borderId="0" applyFont="0" applyFill="0" applyBorder="0" applyAlignment="0" applyProtection="0"/>
    <xf numFmtId="193" fontId="15" fillId="0" borderId="0" applyFont="0" applyFill="0" applyBorder="0" applyAlignment="0" applyProtection="0"/>
    <xf numFmtId="14" fontId="21" fillId="0" borderId="0" applyFill="0" applyBorder="0" applyAlignment="0"/>
    <xf numFmtId="198" fontId="16" fillId="0" borderId="0" applyFill="0" applyBorder="0" applyAlignment="0"/>
    <xf numFmtId="193" fontId="15" fillId="0" borderId="0" applyFill="0" applyBorder="0" applyAlignment="0"/>
    <xf numFmtId="198" fontId="16" fillId="0" borderId="0" applyFill="0" applyBorder="0" applyAlignment="0"/>
    <xf numFmtId="201" fontId="16" fillId="0" borderId="0" applyFill="0" applyBorder="0" applyAlignment="0"/>
    <xf numFmtId="193" fontId="15" fillId="0" borderId="0" applyFill="0" applyBorder="0" applyAlignment="0"/>
    <xf numFmtId="38" fontId="23" fillId="3" borderId="0" applyNumberFormat="0" applyBorder="0" applyAlignment="0" applyProtection="0"/>
    <xf numFmtId="0" fontId="24" fillId="0" borderId="1" applyNumberFormat="0" applyAlignment="0" applyProtection="0">
      <alignment horizontal="left" vertical="center"/>
    </xf>
    <xf numFmtId="0" fontId="24" fillId="0" borderId="2">
      <alignment horizontal="left" vertical="center"/>
    </xf>
    <xf numFmtId="10" fontId="23" fillId="4" borderId="3" applyNumberFormat="0" applyBorder="0" applyAlignment="0" applyProtection="0"/>
    <xf numFmtId="198" fontId="16" fillId="0" borderId="0" applyFill="0" applyBorder="0" applyAlignment="0"/>
    <xf numFmtId="193" fontId="15" fillId="0" borderId="0" applyFill="0" applyBorder="0" applyAlignment="0"/>
    <xf numFmtId="198" fontId="16" fillId="0" borderId="0" applyFill="0" applyBorder="0" applyAlignment="0"/>
    <xf numFmtId="201" fontId="16" fillId="0" borderId="0" applyFill="0" applyBorder="0" applyAlignment="0"/>
    <xf numFmtId="193" fontId="15" fillId="0" borderId="0" applyFill="0" applyBorder="0" applyAlignment="0"/>
    <xf numFmtId="200" fontId="19" fillId="0" borderId="0"/>
    <xf numFmtId="0" fontId="3" fillId="0" borderId="0"/>
    <xf numFmtId="0" fontId="3" fillId="0" borderId="0"/>
    <xf numFmtId="0" fontId="3" fillId="0" borderId="0"/>
    <xf numFmtId="0" fontId="26" fillId="0" borderId="0" applyFont="0" applyFill="0" applyBorder="0" applyAlignment="0" applyProtection="0"/>
    <xf numFmtId="198" fontId="16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10" fontId="14" fillId="0" borderId="0" applyFont="0" applyFill="0" applyBorder="0" applyAlignment="0" applyProtection="0"/>
    <xf numFmtId="198" fontId="16" fillId="0" borderId="0" applyFill="0" applyBorder="0" applyAlignment="0"/>
    <xf numFmtId="193" fontId="15" fillId="0" borderId="0" applyFill="0" applyBorder="0" applyAlignment="0"/>
    <xf numFmtId="198" fontId="16" fillId="0" borderId="0" applyFill="0" applyBorder="0" applyAlignment="0"/>
    <xf numFmtId="201" fontId="16" fillId="0" borderId="0" applyFill="0" applyBorder="0" applyAlignment="0"/>
    <xf numFmtId="193" fontId="15" fillId="0" borderId="0" applyFill="0" applyBorder="0" applyAlignment="0"/>
    <xf numFmtId="49" fontId="21" fillId="0" borderId="0" applyFill="0" applyBorder="0" applyAlignment="0"/>
    <xf numFmtId="0" fontId="20" fillId="0" borderId="0" applyFill="0" applyBorder="0" applyAlignment="0"/>
    <xf numFmtId="0" fontId="20" fillId="0" borderId="0" applyFill="0" applyBorder="0" applyAlignment="0"/>
    <xf numFmtId="197" fontId="16" fillId="0" borderId="0" applyFont="0" applyFill="0" applyBorder="0" applyAlignment="0" applyProtection="0"/>
    <xf numFmtId="199" fontId="16" fillId="0" borderId="0" applyFont="0" applyFill="0" applyBorder="0" applyAlignment="0" applyProtection="0"/>
    <xf numFmtId="40" fontId="2" fillId="0" borderId="0" applyFont="0" applyFill="0" applyBorder="0" applyAlignment="0" applyProtection="0"/>
    <xf numFmtId="188" fontId="44" fillId="0" borderId="0" applyFont="0" applyFill="0" applyBorder="0" applyAlignment="0" applyProtection="0"/>
    <xf numFmtId="187" fontId="6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2" fillId="0" borderId="0" applyNumberFormat="0" applyFill="0" applyBorder="0" applyAlignment="0" applyProtection="0">
      <alignment vertical="top"/>
      <protection locked="0"/>
    </xf>
    <xf numFmtId="0" fontId="55" fillId="0" borderId="0"/>
    <xf numFmtId="0" fontId="6" fillId="0" borderId="0"/>
    <xf numFmtId="0" fontId="3" fillId="0" borderId="0"/>
    <xf numFmtId="0" fontId="14" fillId="0" borderId="0"/>
    <xf numFmtId="187" fontId="14" fillId="0" borderId="0" applyFont="0" applyFill="0" applyBorder="0" applyAlignment="0" applyProtection="0"/>
    <xf numFmtId="0" fontId="14" fillId="0" borderId="0"/>
    <xf numFmtId="9" fontId="14" fillId="0" borderId="0" applyFont="0" applyFill="0" applyBorder="0" applyAlignment="0" applyProtection="0"/>
    <xf numFmtId="0" fontId="64" fillId="0" borderId="0"/>
    <xf numFmtId="0" fontId="46" fillId="0" borderId="0"/>
    <xf numFmtId="0" fontId="1" fillId="0" borderId="0"/>
  </cellStyleXfs>
  <cellXfs count="660">
    <xf numFmtId="0" fontId="0" fillId="0" borderId="0" xfId="0"/>
    <xf numFmtId="40" fontId="5" fillId="0" borderId="0" xfId="60" applyFont="1"/>
    <xf numFmtId="40" fontId="28" fillId="0" borderId="4" xfId="60" applyFont="1" applyBorder="1"/>
    <xf numFmtId="40" fontId="5" fillId="0" borderId="5" xfId="60" applyFont="1" applyBorder="1"/>
    <xf numFmtId="40" fontId="5" fillId="0" borderId="6" xfId="60" applyFont="1" applyBorder="1"/>
    <xf numFmtId="40" fontId="5" fillId="0" borderId="8" xfId="60" applyFont="1" applyBorder="1"/>
    <xf numFmtId="40" fontId="41" fillId="0" borderId="7" xfId="60" applyFont="1" applyBorder="1"/>
    <xf numFmtId="40" fontId="5" fillId="0" borderId="0" xfId="60" applyFont="1" applyBorder="1"/>
    <xf numFmtId="191" fontId="10" fillId="5" borderId="3" xfId="60" applyNumberFormat="1" applyFont="1" applyFill="1" applyBorder="1"/>
    <xf numFmtId="40" fontId="4" fillId="0" borderId="7" xfId="60" applyFont="1" applyBorder="1" applyAlignment="1">
      <alignment horizontal="center" vertical="center"/>
    </xf>
    <xf numFmtId="40" fontId="5" fillId="0" borderId="7" xfId="60" applyFont="1" applyBorder="1"/>
    <xf numFmtId="40" fontId="31" fillId="0" borderId="9" xfId="60" applyFont="1" applyBorder="1"/>
    <xf numFmtId="40" fontId="32" fillId="0" borderId="7" xfId="60" applyFont="1" applyBorder="1" applyAlignment="1">
      <alignment horizontal="right"/>
    </xf>
    <xf numFmtId="191" fontId="43" fillId="7" borderId="11" xfId="60" applyNumberFormat="1" applyFont="1" applyFill="1" applyBorder="1" applyProtection="1">
      <protection hidden="1"/>
    </xf>
    <xf numFmtId="40" fontId="32" fillId="0" borderId="0" xfId="60" applyFont="1" applyBorder="1"/>
    <xf numFmtId="40" fontId="5" fillId="0" borderId="7" xfId="60" applyFont="1" applyBorder="1" applyAlignment="1">
      <alignment horizontal="right"/>
    </xf>
    <xf numFmtId="191" fontId="5" fillId="7" borderId="3" xfId="60" applyNumberFormat="1" applyFont="1" applyFill="1" applyBorder="1"/>
    <xf numFmtId="40" fontId="33" fillId="0" borderId="7" xfId="60" applyFont="1" applyBorder="1" applyAlignment="1">
      <alignment horizontal="right"/>
    </xf>
    <xf numFmtId="191" fontId="43" fillId="7" borderId="15" xfId="60" applyNumberFormat="1" applyFont="1" applyFill="1" applyBorder="1"/>
    <xf numFmtId="40" fontId="33" fillId="0" borderId="0" xfId="60" applyFont="1" applyFill="1" applyBorder="1"/>
    <xf numFmtId="40" fontId="8" fillId="0" borderId="7" xfId="60" applyFont="1" applyBorder="1" applyAlignment="1">
      <alignment horizontal="right"/>
    </xf>
    <xf numFmtId="205" fontId="34" fillId="7" borderId="3" xfId="60" applyNumberFormat="1" applyFont="1" applyFill="1" applyBorder="1"/>
    <xf numFmtId="205" fontId="35" fillId="2" borderId="18" xfId="60" applyNumberFormat="1" applyFont="1" applyFill="1" applyBorder="1"/>
    <xf numFmtId="206" fontId="9" fillId="0" borderId="0" xfId="60" applyNumberFormat="1" applyFont="1" applyBorder="1"/>
    <xf numFmtId="191" fontId="7" fillId="0" borderId="3" xfId="60" applyNumberFormat="1" applyFont="1" applyBorder="1"/>
    <xf numFmtId="40" fontId="36" fillId="0" borderId="7" xfId="60" applyFont="1" applyBorder="1" applyAlignment="1">
      <alignment horizontal="right"/>
    </xf>
    <xf numFmtId="191" fontId="41" fillId="0" borderId="0" xfId="60" applyNumberFormat="1" applyFont="1" applyBorder="1"/>
    <xf numFmtId="206" fontId="9" fillId="0" borderId="8" xfId="60" applyNumberFormat="1" applyFont="1" applyBorder="1"/>
    <xf numFmtId="191" fontId="41" fillId="0" borderId="8" xfId="60" applyNumberFormat="1" applyFont="1" applyBorder="1"/>
    <xf numFmtId="40" fontId="5" fillId="0" borderId="19" xfId="60" applyFont="1" applyBorder="1"/>
    <xf numFmtId="40" fontId="5" fillId="0" borderId="20" xfId="60" applyFont="1" applyBorder="1"/>
    <xf numFmtId="206" fontId="9" fillId="0" borderId="21" xfId="60" applyNumberFormat="1" applyFont="1" applyBorder="1"/>
    <xf numFmtId="0" fontId="48" fillId="0" borderId="0" xfId="0" applyFont="1" applyFill="1"/>
    <xf numFmtId="38" fontId="49" fillId="0" borderId="0" xfId="60" applyNumberFormat="1" applyFont="1" applyFill="1"/>
    <xf numFmtId="0" fontId="49" fillId="0" borderId="0" xfId="0" applyFont="1" applyFill="1"/>
    <xf numFmtId="0" fontId="48" fillId="0" borderId="0" xfId="0" applyFont="1" applyFill="1" applyBorder="1"/>
    <xf numFmtId="191" fontId="48" fillId="0" borderId="0" xfId="0" applyNumberFormat="1" applyFont="1" applyFill="1"/>
    <xf numFmtId="3" fontId="49" fillId="0" borderId="0" xfId="0" applyNumberFormat="1" applyFont="1" applyFill="1" applyAlignment="1">
      <alignment horizontal="right"/>
    </xf>
    <xf numFmtId="3" fontId="49" fillId="0" borderId="0" xfId="0" applyNumberFormat="1" applyFont="1" applyFill="1"/>
    <xf numFmtId="0" fontId="49" fillId="0" borderId="0" xfId="0" applyFont="1" applyFill="1" applyBorder="1"/>
    <xf numFmtId="0" fontId="0" fillId="0" borderId="0" xfId="0" applyBorder="1"/>
    <xf numFmtId="0" fontId="49" fillId="0" borderId="0" xfId="43" applyFont="1" applyAlignment="1">
      <alignment vertical="center"/>
    </xf>
    <xf numFmtId="0" fontId="50" fillId="0" borderId="0" xfId="43" applyFont="1" applyAlignment="1">
      <alignment vertical="center"/>
    </xf>
    <xf numFmtId="0" fontId="49" fillId="0" borderId="0" xfId="43" applyFont="1" applyAlignment="1">
      <alignment horizontal="centerContinuous" vertical="center"/>
    </xf>
    <xf numFmtId="0" fontId="49" fillId="0" borderId="0" xfId="43" quotePrefix="1" applyFont="1" applyFill="1" applyAlignment="1">
      <alignment horizontal="left" vertical="center"/>
    </xf>
    <xf numFmtId="0" fontId="49" fillId="0" borderId="0" xfId="43" applyFont="1" applyFill="1" applyAlignment="1">
      <alignment vertical="center"/>
    </xf>
    <xf numFmtId="0" fontId="49" fillId="0" borderId="0" xfId="43" applyFont="1" applyFill="1" applyAlignment="1">
      <alignment horizontal="left" vertical="center"/>
    </xf>
    <xf numFmtId="0" fontId="49" fillId="0" borderId="0" xfId="43" applyFont="1" applyFill="1" applyAlignment="1">
      <alignment horizontal="center" vertical="center"/>
    </xf>
    <xf numFmtId="0" fontId="49" fillId="0" borderId="27" xfId="0" applyFont="1" applyFill="1" applyBorder="1" applyAlignment="1">
      <alignment horizontal="left"/>
    </xf>
    <xf numFmtId="0" fontId="49" fillId="0" borderId="0" xfId="43" quotePrefix="1" applyFont="1" applyFill="1" applyBorder="1" applyAlignment="1">
      <alignment horizontal="left" vertical="center"/>
    </xf>
    <xf numFmtId="38" fontId="49" fillId="0" borderId="8" xfId="24" applyNumberFormat="1" applyFont="1" applyFill="1" applyBorder="1" applyAlignment="1">
      <alignment horizontal="center" vertical="center"/>
    </xf>
    <xf numFmtId="0" fontId="49" fillId="0" borderId="19" xfId="42" applyFont="1" applyFill="1" applyBorder="1" applyAlignment="1">
      <alignment horizontal="left"/>
    </xf>
    <xf numFmtId="0" fontId="49" fillId="0" borderId="20" xfId="0" applyFont="1" applyFill="1" applyBorder="1" applyAlignment="1">
      <alignment horizontal="left"/>
    </xf>
    <xf numFmtId="9" fontId="48" fillId="0" borderId="20" xfId="43" applyNumberFormat="1" applyFont="1" applyFill="1" applyBorder="1" applyAlignment="1">
      <alignment horizontal="center" vertical="center"/>
    </xf>
    <xf numFmtId="9" fontId="48" fillId="0" borderId="20" xfId="43" applyNumberFormat="1" applyFont="1" applyFill="1" applyBorder="1" applyAlignment="1">
      <alignment horizontal="left" vertical="center"/>
    </xf>
    <xf numFmtId="0" fontId="49" fillId="0" borderId="20" xfId="43" quotePrefix="1" applyFont="1" applyFill="1" applyBorder="1" applyAlignment="1">
      <alignment horizontal="left" vertical="center"/>
    </xf>
    <xf numFmtId="38" fontId="49" fillId="0" borderId="21" xfId="24" applyNumberFormat="1" applyFont="1" applyFill="1" applyBorder="1" applyAlignment="1">
      <alignment horizontal="center" vertical="center"/>
    </xf>
    <xf numFmtId="0" fontId="50" fillId="0" borderId="0" xfId="0" applyFont="1"/>
    <xf numFmtId="0" fontId="49" fillId="0" borderId="0" xfId="66" applyFont="1"/>
    <xf numFmtId="0" fontId="49" fillId="0" borderId="21" xfId="0" applyFont="1" applyFill="1" applyBorder="1" applyAlignment="1">
      <alignment horizontal="center" vertical="center"/>
    </xf>
    <xf numFmtId="0" fontId="49" fillId="0" borderId="7" xfId="66" quotePrefix="1" applyFont="1" applyBorder="1" applyAlignment="1">
      <alignment horizontal="center"/>
    </xf>
    <xf numFmtId="0" fontId="49" fillId="0" borderId="43" xfId="0" applyFont="1" applyBorder="1" applyAlignment="1">
      <alignment vertical="center"/>
    </xf>
    <xf numFmtId="0" fontId="49" fillId="0" borderId="42" xfId="0" applyFont="1" applyBorder="1" applyAlignment="1"/>
    <xf numFmtId="0" fontId="49" fillId="0" borderId="44" xfId="0" applyFont="1" applyBorder="1" applyAlignment="1"/>
    <xf numFmtId="38" fontId="49" fillId="0" borderId="29" xfId="60" applyNumberFormat="1" applyFont="1" applyBorder="1" applyAlignment="1">
      <alignment horizontal="center"/>
    </xf>
    <xf numFmtId="3" fontId="49" fillId="0" borderId="44" xfId="0" applyNumberFormat="1" applyFont="1" applyBorder="1" applyAlignment="1">
      <alignment horizontal="right"/>
    </xf>
    <xf numFmtId="0" fontId="49" fillId="0" borderId="45" xfId="66" quotePrefix="1" applyFont="1" applyBorder="1" applyAlignment="1">
      <alignment horizontal="center"/>
    </xf>
    <xf numFmtId="0" fontId="49" fillId="0" borderId="45" xfId="66" applyFont="1" applyBorder="1" applyAlignment="1"/>
    <xf numFmtId="0" fontId="49" fillId="0" borderId="26" xfId="66" quotePrefix="1" applyFont="1" applyBorder="1" applyAlignment="1">
      <alignment horizontal="left"/>
    </xf>
    <xf numFmtId="192" fontId="48" fillId="0" borderId="46" xfId="66" applyNumberFormat="1" applyFont="1" applyFill="1" applyBorder="1" applyAlignment="1">
      <alignment horizontal="center"/>
    </xf>
    <xf numFmtId="3" fontId="48" fillId="0" borderId="3" xfId="0" applyNumberFormat="1" applyFont="1" applyFill="1" applyBorder="1" applyAlignment="1">
      <alignment horizontal="center"/>
    </xf>
    <xf numFmtId="3" fontId="48" fillId="0" borderId="3" xfId="0" applyNumberFormat="1" applyFont="1" applyFill="1" applyBorder="1" applyAlignment="1">
      <alignment horizontal="right"/>
    </xf>
    <xf numFmtId="0" fontId="49" fillId="0" borderId="29" xfId="66" quotePrefix="1" applyFont="1" applyBorder="1" applyAlignment="1">
      <alignment horizontal="center"/>
    </xf>
    <xf numFmtId="0" fontId="49" fillId="0" borderId="23" xfId="0" applyFont="1" applyBorder="1" applyAlignment="1">
      <alignment vertical="center"/>
    </xf>
    <xf numFmtId="0" fontId="49" fillId="0" borderId="23" xfId="66" quotePrefix="1" applyFont="1" applyBorder="1" applyAlignment="1">
      <alignment horizontal="left"/>
    </xf>
    <xf numFmtId="0" fontId="49" fillId="0" borderId="39" xfId="66" applyFont="1" applyBorder="1"/>
    <xf numFmtId="0" fontId="49" fillId="0" borderId="45" xfId="66" quotePrefix="1" applyFont="1" applyBorder="1" applyAlignment="1">
      <alignment horizontal="left"/>
    </xf>
    <xf numFmtId="9" fontId="49" fillId="0" borderId="46" xfId="66" applyNumberFormat="1" applyFont="1" applyBorder="1" applyAlignment="1">
      <alignment horizontal="center"/>
    </xf>
    <xf numFmtId="38" fontId="49" fillId="0" borderId="29" xfId="60" applyNumberFormat="1" applyFont="1" applyBorder="1" applyAlignment="1">
      <alignment horizontal="left"/>
    </xf>
    <xf numFmtId="38" fontId="48" fillId="0" borderId="44" xfId="60" applyNumberFormat="1" applyFont="1" applyBorder="1" applyAlignment="1">
      <alignment horizontal="right"/>
    </xf>
    <xf numFmtId="0" fontId="49" fillId="0" borderId="25" xfId="66" quotePrefix="1" applyFont="1" applyBorder="1" applyAlignment="1">
      <alignment horizontal="left"/>
    </xf>
    <xf numFmtId="187" fontId="49" fillId="0" borderId="20" xfId="62" applyFont="1" applyBorder="1"/>
    <xf numFmtId="38" fontId="48" fillId="0" borderId="15" xfId="60" applyNumberFormat="1" applyFont="1" applyBorder="1" applyAlignment="1">
      <alignment horizontal="left"/>
    </xf>
    <xf numFmtId="38" fontId="48" fillId="0" borderId="21" xfId="60" applyNumberFormat="1" applyFont="1" applyBorder="1" applyAlignment="1">
      <alignment horizontal="left"/>
    </xf>
    <xf numFmtId="0" fontId="49" fillId="0" borderId="24" xfId="0" applyFont="1" applyBorder="1" applyAlignment="1">
      <alignment horizontal="left"/>
    </xf>
    <xf numFmtId="0" fontId="48" fillId="0" borderId="2" xfId="0" applyFont="1" applyBorder="1" applyAlignment="1">
      <alignment horizontal="left"/>
    </xf>
    <xf numFmtId="189" fontId="49" fillId="0" borderId="2" xfId="0" applyNumberFormat="1" applyFont="1" applyFill="1" applyBorder="1" applyAlignment="1"/>
    <xf numFmtId="38" fontId="48" fillId="0" borderId="11" xfId="60" applyNumberFormat="1" applyFont="1" applyFill="1" applyBorder="1" applyAlignment="1"/>
    <xf numFmtId="38" fontId="48" fillId="0" borderId="28" xfId="60" applyNumberFormat="1" applyFont="1" applyFill="1" applyBorder="1" applyAlignment="1"/>
    <xf numFmtId="2" fontId="53" fillId="8" borderId="19" xfId="0" quotePrefix="1" applyNumberFormat="1" applyFont="1" applyFill="1" applyBorder="1" applyAlignment="1"/>
    <xf numFmtId="0" fontId="53" fillId="0" borderId="2" xfId="0" quotePrefix="1" applyFont="1" applyBorder="1" applyAlignment="1">
      <alignment horizontal="left"/>
    </xf>
    <xf numFmtId="2" fontId="53" fillId="8" borderId="20" xfId="0" applyNumberFormat="1" applyFont="1" applyFill="1" applyBorder="1" applyAlignment="1"/>
    <xf numFmtId="38" fontId="48" fillId="0" borderId="3" xfId="60" applyNumberFormat="1" applyFont="1" applyFill="1" applyBorder="1" applyAlignment="1"/>
    <xf numFmtId="0" fontId="48" fillId="0" borderId="24" xfId="42" quotePrefix="1" applyFont="1" applyBorder="1" applyAlignment="1">
      <alignment horizontal="left"/>
    </xf>
    <xf numFmtId="0" fontId="49" fillId="0" borderId="20" xfId="42" applyFont="1" applyBorder="1" applyAlignment="1">
      <alignment horizontal="left"/>
    </xf>
    <xf numFmtId="38" fontId="49" fillId="0" borderId="20" xfId="23" applyNumberFormat="1" applyFont="1" applyFill="1" applyBorder="1" applyAlignment="1">
      <alignment horizontal="center"/>
    </xf>
    <xf numFmtId="189" fontId="49" fillId="0" borderId="20" xfId="42" applyNumberFormat="1" applyFont="1" applyFill="1" applyBorder="1" applyAlignment="1"/>
    <xf numFmtId="189" fontId="49" fillId="0" borderId="24" xfId="42" applyNumberFormat="1" applyFont="1" applyFill="1" applyBorder="1" applyAlignment="1">
      <alignment horizontal="center"/>
    </xf>
    <xf numFmtId="38" fontId="49" fillId="0" borderId="16" xfId="60" applyNumberFormat="1" applyFont="1" applyFill="1" applyBorder="1" applyAlignment="1"/>
    <xf numFmtId="0" fontId="48" fillId="0" borderId="24" xfId="0" quotePrefix="1" applyFont="1" applyBorder="1" applyAlignment="1">
      <alignment horizontal="left"/>
    </xf>
    <xf numFmtId="0" fontId="50" fillId="0" borderId="0" xfId="42" applyFont="1"/>
    <xf numFmtId="0" fontId="50" fillId="0" borderId="0" xfId="67" applyFont="1"/>
    <xf numFmtId="0" fontId="50" fillId="0" borderId="0" xfId="44" applyFont="1" applyBorder="1"/>
    <xf numFmtId="0" fontId="50" fillId="0" borderId="0" xfId="42" applyFont="1" applyBorder="1"/>
    <xf numFmtId="0" fontId="49" fillId="0" borderId="0" xfId="0" applyFont="1" applyFill="1" applyBorder="1" applyAlignment="1">
      <alignment horizontal="left"/>
    </xf>
    <xf numFmtId="0" fontId="49" fillId="0" borderId="0" xfId="43" applyFont="1" applyAlignment="1">
      <alignment horizontal="center" vertical="center"/>
    </xf>
    <xf numFmtId="0" fontId="11" fillId="0" borderId="7" xfId="68" applyFont="1" applyBorder="1"/>
    <xf numFmtId="9" fontId="40" fillId="0" borderId="8" xfId="68" applyNumberFormat="1" applyFont="1" applyBorder="1" applyAlignment="1">
      <alignment horizontal="center"/>
    </xf>
    <xf numFmtId="9" fontId="42" fillId="6" borderId="8" xfId="68" applyNumberFormat="1" applyFont="1" applyFill="1" applyBorder="1" applyAlignment="1">
      <alignment horizontal="center"/>
    </xf>
    <xf numFmtId="0" fontId="11" fillId="0" borderId="10" xfId="68" applyFont="1" applyBorder="1"/>
    <xf numFmtId="0" fontId="40" fillId="7" borderId="12" xfId="68" applyFont="1" applyFill="1" applyBorder="1" applyAlignment="1">
      <alignment horizontal="center"/>
    </xf>
    <xf numFmtId="0" fontId="40" fillId="7" borderId="13" xfId="68" applyFont="1" applyFill="1" applyBorder="1" applyAlignment="1">
      <alignment horizontal="center"/>
    </xf>
    <xf numFmtId="0" fontId="40" fillId="7" borderId="14" xfId="68" applyFont="1" applyFill="1" applyBorder="1" applyAlignment="1">
      <alignment horizontal="center"/>
    </xf>
    <xf numFmtId="0" fontId="11" fillId="7" borderId="10" xfId="68" applyFont="1" applyFill="1" applyBorder="1"/>
    <xf numFmtId="191" fontId="11" fillId="0" borderId="3" xfId="60" applyNumberFormat="1" applyFont="1" applyBorder="1"/>
    <xf numFmtId="192" fontId="11" fillId="0" borderId="16" xfId="68" applyNumberFormat="1" applyFont="1" applyBorder="1" applyAlignment="1">
      <alignment horizontal="center"/>
    </xf>
    <xf numFmtId="195" fontId="5" fillId="0" borderId="0" xfId="60" applyNumberFormat="1" applyFont="1"/>
    <xf numFmtId="192" fontId="11" fillId="0" borderId="17" xfId="68" applyNumberFormat="1" applyFont="1" applyBorder="1" applyAlignment="1">
      <alignment horizontal="center"/>
    </xf>
    <xf numFmtId="191" fontId="11" fillId="0" borderId="3" xfId="60" applyNumberFormat="1" applyFont="1" applyBorder="1" applyAlignment="1">
      <alignment horizontal="right"/>
    </xf>
    <xf numFmtId="0" fontId="14" fillId="0" borderId="0" xfId="68"/>
    <xf numFmtId="190" fontId="48" fillId="0" borderId="40" xfId="62" applyNumberFormat="1" applyFont="1" applyBorder="1" applyAlignment="1">
      <alignment horizontal="center"/>
    </xf>
    <xf numFmtId="190" fontId="48" fillId="0" borderId="38" xfId="62" applyNumberFormat="1" applyFont="1" applyBorder="1" applyAlignment="1">
      <alignment horizontal="left"/>
    </xf>
    <xf numFmtId="190" fontId="48" fillId="0" borderId="40" xfId="62" applyNumberFormat="1" applyFont="1" applyBorder="1" applyAlignment="1">
      <alignment horizontal="left"/>
    </xf>
    <xf numFmtId="190" fontId="48" fillId="0" borderId="38" xfId="62" applyNumberFormat="1" applyFont="1" applyBorder="1" applyAlignment="1">
      <alignment horizontal="left" vertical="center"/>
    </xf>
    <xf numFmtId="3" fontId="48" fillId="0" borderId="40" xfId="0" applyNumberFormat="1" applyFont="1" applyFill="1" applyBorder="1" applyAlignment="1">
      <alignment horizontal="left"/>
    </xf>
    <xf numFmtId="3" fontId="48" fillId="0" borderId="38" xfId="0" applyNumberFormat="1" applyFont="1" applyFill="1" applyBorder="1" applyAlignment="1">
      <alignment horizontal="left"/>
    </xf>
    <xf numFmtId="3" fontId="56" fillId="0" borderId="35" xfId="0" applyNumberFormat="1" applyFont="1" applyFill="1" applyBorder="1" applyAlignment="1">
      <alignment horizontal="left" vertical="center"/>
    </xf>
    <xf numFmtId="3" fontId="52" fillId="0" borderId="40" xfId="0" applyNumberFormat="1" applyFont="1" applyFill="1" applyBorder="1" applyAlignment="1">
      <alignment horizontal="left"/>
    </xf>
    <xf numFmtId="3" fontId="52" fillId="0" borderId="38" xfId="0" applyNumberFormat="1" applyFont="1" applyFill="1" applyBorder="1" applyAlignment="1">
      <alignment horizontal="left"/>
    </xf>
    <xf numFmtId="0" fontId="49" fillId="0" borderId="0" xfId="43" applyFont="1" applyAlignment="1">
      <alignment horizontal="left" vertical="center"/>
    </xf>
    <xf numFmtId="0" fontId="49" fillId="0" borderId="0" xfId="43" applyFont="1" applyAlignment="1">
      <alignment horizontal="center" vertical="center"/>
    </xf>
    <xf numFmtId="0" fontId="57" fillId="0" borderId="0" xfId="43" applyFont="1" applyBorder="1" applyAlignment="1">
      <alignment vertical="center"/>
    </xf>
    <xf numFmtId="0" fontId="57" fillId="0" borderId="0" xfId="42" applyFont="1" applyBorder="1"/>
    <xf numFmtId="0" fontId="57" fillId="0" borderId="0" xfId="44" applyFont="1" applyBorder="1"/>
    <xf numFmtId="0" fontId="57" fillId="0" borderId="0" xfId="43" applyFont="1" applyBorder="1" applyAlignment="1">
      <alignment horizontal="left" vertical="center"/>
    </xf>
    <xf numFmtId="0" fontId="49" fillId="0" borderId="0" xfId="43" applyFont="1" applyBorder="1" applyAlignment="1">
      <alignment vertical="center"/>
    </xf>
    <xf numFmtId="0" fontId="58" fillId="0" borderId="0" xfId="43" applyFont="1" applyBorder="1" applyAlignment="1">
      <alignment vertical="center"/>
    </xf>
    <xf numFmtId="0" fontId="58" fillId="0" borderId="0" xfId="43" applyFont="1" applyAlignment="1">
      <alignment vertical="center"/>
    </xf>
    <xf numFmtId="0" fontId="58" fillId="0" borderId="0" xfId="43" applyFont="1" applyAlignment="1">
      <alignment horizontal="center" vertical="center"/>
    </xf>
    <xf numFmtId="0" fontId="58" fillId="0" borderId="0" xfId="43" applyFont="1" applyAlignment="1">
      <alignment horizontal="left" vertical="center"/>
    </xf>
    <xf numFmtId="0" fontId="58" fillId="0" borderId="0" xfId="44" applyFont="1" applyBorder="1"/>
    <xf numFmtId="190" fontId="49" fillId="0" borderId="35" xfId="62" applyNumberFormat="1" applyFont="1" applyBorder="1" applyAlignment="1">
      <alignment horizontal="left" vertical="center"/>
    </xf>
    <xf numFmtId="190" fontId="49" fillId="0" borderId="40" xfId="62" applyNumberFormat="1" applyFont="1" applyBorder="1" applyAlignment="1">
      <alignment horizontal="left" vertical="center"/>
    </xf>
    <xf numFmtId="190" fontId="49" fillId="0" borderId="38" xfId="62" applyNumberFormat="1" applyFont="1" applyBorder="1" applyAlignment="1">
      <alignment horizontal="left" vertical="center"/>
    </xf>
    <xf numFmtId="3" fontId="49" fillId="0" borderId="35" xfId="0" applyNumberFormat="1" applyFont="1" applyFill="1" applyBorder="1" applyAlignment="1">
      <alignment horizontal="left" vertical="center"/>
    </xf>
    <xf numFmtId="0" fontId="58" fillId="0" borderId="0" xfId="43" applyFont="1" applyBorder="1" applyAlignment="1">
      <alignment vertical="center" wrapText="1"/>
    </xf>
    <xf numFmtId="2" fontId="57" fillId="0" borderId="32" xfId="0" applyNumberFormat="1" applyFont="1" applyBorder="1" applyAlignment="1">
      <alignment horizontal="right" vertical="center"/>
    </xf>
    <xf numFmtId="43" fontId="57" fillId="0" borderId="32" xfId="60" applyNumberFormat="1" applyFont="1" applyFill="1" applyBorder="1" applyAlignment="1">
      <alignment vertical="center"/>
    </xf>
    <xf numFmtId="43" fontId="57" fillId="0" borderId="35" xfId="0" applyNumberFormat="1" applyFont="1" applyFill="1" applyBorder="1" applyAlignment="1">
      <alignment vertical="center"/>
    </xf>
    <xf numFmtId="0" fontId="63" fillId="0" borderId="0" xfId="0" applyFont="1" applyBorder="1" applyAlignment="1">
      <alignment horizontal="center"/>
    </xf>
    <xf numFmtId="0" fontId="49" fillId="0" borderId="7" xfId="42" applyFont="1" applyFill="1" applyBorder="1" applyAlignment="1">
      <alignment horizontal="left"/>
    </xf>
    <xf numFmtId="0" fontId="65" fillId="0" borderId="15" xfId="0" applyFont="1" applyFill="1" applyBorder="1" applyAlignment="1" applyProtection="1">
      <alignment horizontal="centerContinuous" vertical="center"/>
      <protection locked="0"/>
    </xf>
    <xf numFmtId="0" fontId="65" fillId="0" borderId="15" xfId="0" quotePrefix="1" applyFont="1" applyFill="1" applyBorder="1" applyAlignment="1" applyProtection="1">
      <alignment horizontal="centerContinuous" vertical="center"/>
      <protection locked="0"/>
    </xf>
    <xf numFmtId="0" fontId="65" fillId="0" borderId="15" xfId="0" applyFont="1" applyFill="1" applyBorder="1" applyAlignment="1">
      <alignment horizontal="centerContinuous" vertical="center"/>
    </xf>
    <xf numFmtId="40" fontId="65" fillId="0" borderId="8" xfId="60" applyFont="1" applyFill="1" applyBorder="1" applyAlignment="1">
      <alignment horizontal="center" vertical="center"/>
    </xf>
    <xf numFmtId="0" fontId="65" fillId="0" borderId="3" xfId="0" applyFont="1" applyFill="1" applyBorder="1" applyAlignment="1">
      <alignment horizontal="center"/>
    </xf>
    <xf numFmtId="40" fontId="65" fillId="0" borderId="15" xfId="60" applyFont="1" applyFill="1" applyBorder="1" applyAlignment="1">
      <alignment horizontal="center"/>
    </xf>
    <xf numFmtId="0" fontId="47" fillId="0" borderId="29" xfId="0" applyFont="1" applyFill="1" applyBorder="1" applyAlignment="1">
      <alignment horizontal="center"/>
    </xf>
    <xf numFmtId="0" fontId="65" fillId="0" borderId="29" xfId="0" applyFont="1" applyFill="1" applyBorder="1" applyAlignment="1">
      <alignment horizontal="center"/>
    </xf>
    <xf numFmtId="0" fontId="65" fillId="0" borderId="0" xfId="0" applyFont="1" applyFill="1" applyBorder="1" applyAlignment="1"/>
    <xf numFmtId="40" fontId="65" fillId="0" borderId="29" xfId="60" applyFont="1" applyFill="1" applyBorder="1" applyAlignment="1">
      <alignment horizontal="center"/>
    </xf>
    <xf numFmtId="49" fontId="65" fillId="0" borderId="29" xfId="60" applyNumberFormat="1" applyFont="1" applyFill="1" applyBorder="1" applyAlignment="1">
      <alignment horizontal="center"/>
    </xf>
    <xf numFmtId="0" fontId="47" fillId="0" borderId="22" xfId="0" applyFont="1" applyFill="1" applyBorder="1" applyAlignment="1">
      <alignment horizontal="center"/>
    </xf>
    <xf numFmtId="0" fontId="67" fillId="0" borderId="22" xfId="0" applyFont="1" applyFill="1" applyBorder="1" applyAlignment="1">
      <alignment horizontal="center"/>
    </xf>
    <xf numFmtId="0" fontId="67" fillId="0" borderId="32" xfId="0" applyFont="1" applyFill="1" applyBorder="1" applyAlignment="1"/>
    <xf numFmtId="0" fontId="67" fillId="0" borderId="7" xfId="0" applyFont="1" applyFill="1" applyBorder="1" applyAlignment="1">
      <alignment horizontal="center"/>
    </xf>
    <xf numFmtId="0" fontId="67" fillId="0" borderId="32" xfId="0" applyFont="1" applyFill="1" applyBorder="1" applyAlignment="1">
      <alignment horizontal="center"/>
    </xf>
    <xf numFmtId="40" fontId="65" fillId="0" borderId="22" xfId="60" applyFont="1" applyFill="1" applyBorder="1" applyAlignment="1">
      <alignment horizontal="center"/>
    </xf>
    <xf numFmtId="49" fontId="65" fillId="0" borderId="22" xfId="60" applyNumberFormat="1" applyFont="1" applyFill="1" applyBorder="1" applyAlignment="1">
      <alignment horizontal="center"/>
    </xf>
    <xf numFmtId="0" fontId="65" fillId="0" borderId="32" xfId="0" applyFont="1" applyFill="1" applyBorder="1" applyAlignment="1">
      <alignment horizontal="center"/>
    </xf>
    <xf numFmtId="0" fontId="65" fillId="0" borderId="33" xfId="0" applyFont="1" applyFill="1" applyBorder="1" applyAlignment="1">
      <alignment horizontal="center"/>
    </xf>
    <xf numFmtId="40" fontId="65" fillId="0" borderId="8" xfId="60" applyFont="1" applyFill="1" applyBorder="1" applyAlignment="1">
      <alignment horizontal="center"/>
    </xf>
    <xf numFmtId="49" fontId="65" fillId="0" borderId="32" xfId="0" applyNumberFormat="1" applyFont="1" applyFill="1" applyBorder="1" applyAlignment="1">
      <alignment horizontal="center"/>
    </xf>
    <xf numFmtId="0" fontId="65" fillId="0" borderId="32" xfId="0" applyFont="1" applyFill="1" applyBorder="1" applyAlignment="1"/>
    <xf numFmtId="40" fontId="65" fillId="0" borderId="33" xfId="60" applyFont="1" applyFill="1" applyBorder="1" applyAlignment="1">
      <alignment horizontal="center"/>
    </xf>
    <xf numFmtId="49" fontId="65" fillId="0" borderId="22" xfId="0" applyNumberFormat="1" applyFont="1" applyFill="1" applyBorder="1" applyAlignment="1">
      <alignment horizontal="center"/>
    </xf>
    <xf numFmtId="0" fontId="65" fillId="0" borderId="33" xfId="0" applyFont="1" applyFill="1" applyBorder="1" applyAlignment="1"/>
    <xf numFmtId="0" fontId="47" fillId="0" borderId="32" xfId="0" applyFont="1" applyFill="1" applyBorder="1" applyAlignment="1">
      <alignment horizontal="center"/>
    </xf>
    <xf numFmtId="0" fontId="65" fillId="0" borderId="34" xfId="0" applyFont="1" applyFill="1" applyBorder="1" applyAlignment="1">
      <alignment horizontal="center"/>
    </xf>
    <xf numFmtId="40" fontId="65" fillId="0" borderId="32" xfId="60" applyFont="1" applyFill="1" applyBorder="1" applyAlignment="1">
      <alignment horizontal="center"/>
    </xf>
    <xf numFmtId="0" fontId="47" fillId="0" borderId="33" xfId="0" applyFont="1" applyFill="1" applyBorder="1" applyAlignment="1">
      <alignment horizontal="center"/>
    </xf>
    <xf numFmtId="0" fontId="67" fillId="0" borderId="34" xfId="0" applyFont="1" applyFill="1" applyBorder="1" applyAlignment="1">
      <alignment horizontal="center"/>
    </xf>
    <xf numFmtId="0" fontId="67" fillId="0" borderId="33" xfId="0" applyFont="1" applyFill="1" applyBorder="1" applyAlignment="1"/>
    <xf numFmtId="0" fontId="67" fillId="0" borderId="33" xfId="0" applyFont="1" applyFill="1" applyBorder="1" applyAlignment="1">
      <alignment horizontal="center"/>
    </xf>
    <xf numFmtId="49" fontId="65" fillId="0" borderId="33" xfId="0" applyNumberFormat="1" applyFont="1" applyFill="1" applyBorder="1" applyAlignment="1">
      <alignment horizontal="center"/>
    </xf>
    <xf numFmtId="0" fontId="47" fillId="0" borderId="3" xfId="0" applyFont="1" applyFill="1" applyBorder="1" applyAlignment="1">
      <alignment horizontal="center"/>
    </xf>
    <xf numFmtId="0" fontId="67" fillId="0" borderId="3" xfId="0" applyFont="1" applyFill="1" applyBorder="1" applyAlignment="1">
      <alignment horizontal="center"/>
    </xf>
    <xf numFmtId="0" fontId="67" fillId="0" borderId="3" xfId="0" applyFont="1" applyFill="1" applyBorder="1" applyAlignment="1"/>
    <xf numFmtId="0" fontId="67" fillId="0" borderId="24" xfId="0" applyFont="1" applyFill="1" applyBorder="1" applyAlignment="1">
      <alignment horizontal="center"/>
    </xf>
    <xf numFmtId="40" fontId="65" fillId="0" borderId="17" xfId="60" applyFont="1" applyFill="1" applyBorder="1" applyAlignment="1">
      <alignment horizontal="center"/>
    </xf>
    <xf numFmtId="49" fontId="65" fillId="0" borderId="17" xfId="0" applyNumberFormat="1" applyFont="1" applyFill="1" applyBorder="1" applyAlignment="1">
      <alignment horizontal="center"/>
    </xf>
    <xf numFmtId="3" fontId="47" fillId="0" borderId="22" xfId="0" applyNumberFormat="1" applyFont="1" applyFill="1" applyBorder="1" applyAlignment="1">
      <alignment horizontal="center" vertical="center"/>
    </xf>
    <xf numFmtId="3" fontId="67" fillId="0" borderId="22" xfId="0" applyNumberFormat="1" applyFont="1" applyFill="1" applyBorder="1" applyAlignment="1">
      <alignment horizontal="center" vertical="center"/>
    </xf>
    <xf numFmtId="0" fontId="67" fillId="0" borderId="34" xfId="0" applyFont="1" applyFill="1" applyBorder="1" applyAlignment="1"/>
    <xf numFmtId="49" fontId="65" fillId="0" borderId="8" xfId="0" applyNumberFormat="1" applyFont="1" applyFill="1" applyBorder="1" applyAlignment="1">
      <alignment horizontal="center"/>
    </xf>
    <xf numFmtId="3" fontId="47" fillId="0" borderId="32" xfId="0" applyNumberFormat="1" applyFont="1" applyFill="1" applyBorder="1" applyAlignment="1">
      <alignment horizontal="center" vertical="center"/>
    </xf>
    <xf numFmtId="38" fontId="65" fillId="7" borderId="32" xfId="60" applyNumberFormat="1" applyFont="1" applyFill="1" applyBorder="1" applyAlignment="1" applyProtection="1">
      <alignment horizontal="center" vertical="center"/>
    </xf>
    <xf numFmtId="43" fontId="67" fillId="0" borderId="32" xfId="61" applyNumberFormat="1" applyFont="1" applyBorder="1" applyAlignment="1">
      <alignment horizontal="center" vertical="center"/>
    </xf>
    <xf numFmtId="43" fontId="65" fillId="0" borderId="32" xfId="61" applyNumberFormat="1" applyFont="1" applyBorder="1" applyAlignment="1">
      <alignment horizontal="center" vertical="center"/>
    </xf>
    <xf numFmtId="49" fontId="65" fillId="7" borderId="32" xfId="60" applyNumberFormat="1" applyFont="1" applyFill="1" applyBorder="1" applyAlignment="1" applyProtection="1">
      <alignment horizontal="center"/>
    </xf>
    <xf numFmtId="191" fontId="67" fillId="0" borderId="32" xfId="61" applyNumberFormat="1" applyFont="1" applyBorder="1" applyAlignment="1">
      <alignment horizontal="center" vertical="center"/>
    </xf>
    <xf numFmtId="38" fontId="59" fillId="0" borderId="35" xfId="60" applyNumberFormat="1" applyFont="1" applyFill="1" applyBorder="1" applyAlignment="1" applyProtection="1">
      <alignment horizontal="center"/>
    </xf>
    <xf numFmtId="208" fontId="67" fillId="0" borderId="32" xfId="61" applyNumberFormat="1" applyFont="1" applyBorder="1" applyAlignment="1">
      <alignment horizontal="center" vertical="center"/>
    </xf>
    <xf numFmtId="38" fontId="67" fillId="7" borderId="32" xfId="60" applyNumberFormat="1" applyFont="1" applyFill="1" applyBorder="1" applyProtection="1"/>
    <xf numFmtId="49" fontId="65" fillId="0" borderId="32" xfId="0" applyNumberFormat="1" applyFont="1" applyFill="1" applyBorder="1" applyAlignment="1">
      <alignment horizontal="center" vertical="center"/>
    </xf>
    <xf numFmtId="38" fontId="59" fillId="0" borderId="32" xfId="60" applyNumberFormat="1" applyFont="1" applyFill="1" applyBorder="1" applyAlignment="1" applyProtection="1">
      <alignment horizontal="center"/>
    </xf>
    <xf numFmtId="3" fontId="67" fillId="7" borderId="39" xfId="0" applyNumberFormat="1" applyFont="1" applyFill="1" applyBorder="1" applyAlignment="1"/>
    <xf numFmtId="3" fontId="67" fillId="7" borderId="22" xfId="0" applyNumberFormat="1" applyFont="1" applyFill="1" applyBorder="1" applyAlignment="1">
      <alignment horizontal="right"/>
    </xf>
    <xf numFmtId="3" fontId="67" fillId="7" borderId="23" xfId="0" applyNumberFormat="1" applyFont="1" applyFill="1" applyBorder="1" applyAlignment="1"/>
    <xf numFmtId="187" fontId="67" fillId="7" borderId="32" xfId="0" applyNumberFormat="1" applyFont="1" applyFill="1" applyBorder="1" applyAlignment="1" applyProtection="1">
      <alignment horizontal="right"/>
    </xf>
    <xf numFmtId="187" fontId="67" fillId="7" borderId="39" xfId="0" applyNumberFormat="1" applyFont="1" applyFill="1" applyBorder="1" applyAlignment="1">
      <alignment horizontal="right"/>
    </xf>
    <xf numFmtId="207" fontId="67" fillId="7" borderId="32" xfId="60" applyNumberFormat="1" applyFont="1" applyFill="1" applyBorder="1" applyProtection="1"/>
    <xf numFmtId="187" fontId="67" fillId="7" borderId="32" xfId="0" applyNumberFormat="1" applyFont="1" applyFill="1" applyBorder="1" applyProtection="1"/>
    <xf numFmtId="3" fontId="67" fillId="0" borderId="32" xfId="0" applyNumberFormat="1" applyFont="1" applyFill="1" applyBorder="1" applyAlignment="1">
      <alignment vertical="center"/>
    </xf>
    <xf numFmtId="3" fontId="67" fillId="0" borderId="32" xfId="0" applyNumberFormat="1" applyFont="1" applyFill="1" applyBorder="1" applyAlignment="1">
      <alignment horizontal="right" vertical="center"/>
    </xf>
    <xf numFmtId="3" fontId="65" fillId="0" borderId="32" xfId="0" applyNumberFormat="1" applyFont="1" applyFill="1" applyBorder="1" applyAlignment="1">
      <alignment horizontal="center" vertical="center"/>
    </xf>
    <xf numFmtId="40" fontId="67" fillId="0" borderId="32" xfId="60" applyFont="1" applyFill="1" applyBorder="1" applyAlignment="1">
      <alignment horizontal="center" vertical="center"/>
    </xf>
    <xf numFmtId="2" fontId="67" fillId="0" borderId="32" xfId="0" applyNumberFormat="1" applyFont="1" applyFill="1" applyBorder="1" applyAlignment="1" applyProtection="1">
      <alignment horizontal="center" vertical="center"/>
      <protection locked="0"/>
    </xf>
    <xf numFmtId="2" fontId="67" fillId="0" borderId="32" xfId="0" applyNumberFormat="1" applyFont="1" applyBorder="1" applyAlignment="1">
      <alignment horizontal="right" vertical="center"/>
    </xf>
    <xf numFmtId="38" fontId="47" fillId="0" borderId="32" xfId="60" applyNumberFormat="1" applyFont="1" applyFill="1" applyBorder="1" applyAlignment="1" applyProtection="1">
      <alignment horizontal="center"/>
    </xf>
    <xf numFmtId="43" fontId="57" fillId="0" borderId="32" xfId="61" applyNumberFormat="1" applyFont="1" applyBorder="1" applyAlignment="1">
      <alignment horizontal="center" vertical="center"/>
    </xf>
    <xf numFmtId="43" fontId="57" fillId="0" borderId="35" xfId="0" applyNumberFormat="1" applyFont="1" applyFill="1" applyBorder="1" applyAlignment="1">
      <alignment horizontal="right" vertical="center"/>
    </xf>
    <xf numFmtId="49" fontId="47" fillId="7" borderId="32" xfId="60" applyNumberFormat="1" applyFont="1" applyFill="1" applyBorder="1" applyAlignment="1" applyProtection="1">
      <alignment horizontal="center"/>
    </xf>
    <xf numFmtId="2" fontId="57" fillId="0" borderId="32" xfId="0" applyNumberFormat="1" applyFont="1" applyFill="1" applyBorder="1" applyAlignment="1" applyProtection="1">
      <alignment horizontal="center" vertical="center"/>
      <protection locked="0"/>
    </xf>
    <xf numFmtId="38" fontId="67" fillId="7" borderId="32" xfId="60" applyNumberFormat="1" applyFont="1" applyFill="1" applyBorder="1" applyAlignment="1" applyProtection="1">
      <alignment horizontal="center"/>
    </xf>
    <xf numFmtId="3" fontId="66" fillId="0" borderId="35" xfId="0" applyNumberFormat="1" applyFont="1" applyFill="1" applyBorder="1" applyAlignment="1">
      <alignment horizontal="left" vertical="center"/>
    </xf>
    <xf numFmtId="0" fontId="67" fillId="0" borderId="38" xfId="0" applyFont="1" applyFill="1" applyBorder="1" applyAlignment="1" applyProtection="1">
      <alignment horizontal="center"/>
    </xf>
    <xf numFmtId="3" fontId="67" fillId="0" borderId="32" xfId="0" applyNumberFormat="1" applyFont="1" applyFill="1" applyBorder="1" applyAlignment="1">
      <alignment horizontal="center" vertical="center"/>
    </xf>
    <xf numFmtId="40" fontId="67" fillId="0" borderId="32" xfId="60" applyFont="1" applyFill="1" applyBorder="1" applyAlignment="1">
      <alignment vertical="center"/>
    </xf>
    <xf numFmtId="40" fontId="67" fillId="0" borderId="32" xfId="60" applyFont="1" applyFill="1" applyBorder="1" applyAlignment="1">
      <alignment horizontal="right" vertical="center"/>
    </xf>
    <xf numFmtId="2" fontId="67" fillId="0" borderId="3" xfId="0" applyNumberFormat="1" applyFont="1" applyFill="1" applyBorder="1" applyAlignment="1"/>
    <xf numFmtId="38" fontId="47" fillId="7" borderId="32" xfId="60" applyNumberFormat="1" applyFont="1" applyFill="1" applyBorder="1"/>
    <xf numFmtId="38" fontId="47" fillId="7" borderId="32" xfId="60" applyNumberFormat="1" applyFont="1" applyFill="1" applyBorder="1" applyAlignment="1" applyProtection="1">
      <alignment horizontal="left"/>
    </xf>
    <xf numFmtId="38" fontId="47" fillId="7" borderId="32" xfId="60" applyNumberFormat="1" applyFont="1" applyFill="1" applyBorder="1" applyProtection="1"/>
    <xf numFmtId="49" fontId="47" fillId="0" borderId="32" xfId="0" applyNumberFormat="1" applyFont="1" applyFill="1" applyBorder="1" applyAlignment="1">
      <alignment horizontal="center" vertical="center"/>
    </xf>
    <xf numFmtId="43" fontId="67" fillId="0" borderId="32" xfId="60" applyNumberFormat="1" applyFont="1" applyFill="1" applyBorder="1" applyAlignment="1">
      <alignment vertical="center"/>
    </xf>
    <xf numFmtId="38" fontId="47" fillId="7" borderId="32" xfId="60" applyNumberFormat="1" applyFont="1" applyFill="1" applyBorder="1" applyAlignment="1" applyProtection="1">
      <alignment horizontal="center"/>
    </xf>
    <xf numFmtId="43" fontId="47" fillId="0" borderId="32" xfId="61" applyNumberFormat="1" applyFont="1" applyBorder="1" applyAlignment="1">
      <alignment horizontal="center" vertical="center"/>
    </xf>
    <xf numFmtId="3" fontId="66" fillId="0" borderId="41" xfId="0" applyNumberFormat="1" applyFont="1" applyFill="1" applyBorder="1" applyAlignment="1">
      <alignment horizontal="left" vertical="center"/>
    </xf>
    <xf numFmtId="0" fontId="67" fillId="0" borderId="39" xfId="0" applyFont="1" applyFill="1" applyBorder="1" applyAlignment="1" applyProtection="1">
      <alignment horizontal="center"/>
    </xf>
    <xf numFmtId="3" fontId="67" fillId="0" borderId="22" xfId="0" applyNumberFormat="1" applyFont="1" applyFill="1" applyBorder="1" applyAlignment="1">
      <alignment vertical="center"/>
    </xf>
    <xf numFmtId="3" fontId="67" fillId="0" borderId="22" xfId="0" applyNumberFormat="1" applyFont="1" applyFill="1" applyBorder="1" applyAlignment="1">
      <alignment horizontal="right" vertical="center"/>
    </xf>
    <xf numFmtId="40" fontId="67" fillId="0" borderId="22" xfId="60" applyFont="1" applyFill="1" applyBorder="1" applyAlignment="1">
      <alignment vertical="center"/>
    </xf>
    <xf numFmtId="49" fontId="65" fillId="0" borderId="22" xfId="0" applyNumberFormat="1" applyFont="1" applyFill="1" applyBorder="1" applyAlignment="1">
      <alignment horizontal="center" vertical="center"/>
    </xf>
    <xf numFmtId="38" fontId="59" fillId="0" borderId="22" xfId="60" applyNumberFormat="1" applyFont="1" applyFill="1" applyBorder="1" applyAlignment="1" applyProtection="1">
      <alignment horizontal="center"/>
    </xf>
    <xf numFmtId="38" fontId="67" fillId="0" borderId="22" xfId="60" applyNumberFormat="1" applyFont="1" applyFill="1" applyBorder="1" applyProtection="1"/>
    <xf numFmtId="49" fontId="65" fillId="7" borderId="22" xfId="60" applyNumberFormat="1" applyFont="1" applyFill="1" applyBorder="1" applyAlignment="1" applyProtection="1">
      <alignment horizontal="center"/>
    </xf>
    <xf numFmtId="3" fontId="65" fillId="0" borderId="22" xfId="0" applyNumberFormat="1" applyFont="1" applyFill="1" applyBorder="1" applyAlignment="1">
      <alignment horizontal="center" vertical="center"/>
    </xf>
    <xf numFmtId="3" fontId="67" fillId="0" borderId="41" xfId="0" applyNumberFormat="1" applyFont="1" applyFill="1" applyBorder="1" applyAlignment="1">
      <alignment horizontal="right" vertical="center"/>
    </xf>
    <xf numFmtId="3" fontId="67" fillId="0" borderId="23" xfId="0" applyNumberFormat="1" applyFont="1" applyFill="1" applyBorder="1" applyAlignment="1">
      <alignment vertical="center"/>
    </xf>
    <xf numFmtId="38" fontId="67" fillId="7" borderId="22" xfId="60" applyNumberFormat="1" applyFont="1" applyFill="1" applyBorder="1" applyAlignment="1" applyProtection="1">
      <alignment horizontal="center"/>
    </xf>
    <xf numFmtId="191" fontId="67" fillId="0" borderId="22" xfId="61" applyNumberFormat="1" applyFont="1" applyBorder="1" applyAlignment="1">
      <alignment horizontal="center" vertical="center"/>
    </xf>
    <xf numFmtId="43" fontId="67" fillId="0" borderId="41" xfId="61" applyNumberFormat="1" applyFont="1" applyBorder="1" applyAlignment="1">
      <alignment horizontal="center" vertical="center"/>
    </xf>
    <xf numFmtId="43" fontId="67" fillId="0" borderId="22" xfId="61" applyNumberFormat="1" applyFont="1" applyBorder="1" applyAlignment="1">
      <alignment horizontal="center" vertical="center"/>
    </xf>
    <xf numFmtId="43" fontId="67" fillId="0" borderId="23" xfId="61" applyNumberFormat="1" applyFont="1" applyBorder="1" applyAlignment="1">
      <alignment horizontal="center" vertical="center"/>
    </xf>
    <xf numFmtId="0" fontId="67" fillId="0" borderId="39" xfId="0" applyFont="1" applyFill="1" applyBorder="1" applyAlignment="1" applyProtection="1">
      <alignment horizontal="centerContinuous"/>
    </xf>
    <xf numFmtId="38" fontId="65" fillId="7" borderId="32" xfId="60" applyNumberFormat="1" applyFont="1" applyFill="1" applyBorder="1"/>
    <xf numFmtId="38" fontId="65" fillId="7" borderId="32" xfId="60" applyNumberFormat="1" applyFont="1" applyFill="1" applyBorder="1" applyAlignment="1" applyProtection="1">
      <alignment horizontal="left"/>
    </xf>
    <xf numFmtId="38" fontId="65" fillId="7" borderId="32" xfId="60" applyNumberFormat="1" applyFont="1" applyFill="1" applyBorder="1" applyProtection="1"/>
    <xf numFmtId="38" fontId="67" fillId="7" borderId="32" xfId="60" applyNumberFormat="1" applyFont="1" applyFill="1" applyBorder="1" applyAlignment="1">
      <alignment horizontal="center" vertical="center"/>
    </xf>
    <xf numFmtId="38" fontId="51" fillId="0" borderId="32" xfId="60" applyNumberFormat="1" applyFont="1" applyFill="1" applyBorder="1" applyAlignment="1" applyProtection="1">
      <alignment horizontal="center"/>
    </xf>
    <xf numFmtId="0" fontId="67" fillId="0" borderId="32" xfId="0" applyFont="1" applyFill="1" applyBorder="1" applyAlignment="1" applyProtection="1">
      <alignment horizontal="center" vertical="center"/>
      <protection locked="0"/>
    </xf>
    <xf numFmtId="43" fontId="65" fillId="0" borderId="32" xfId="61" applyNumberFormat="1" applyFont="1" applyFill="1" applyBorder="1" applyAlignment="1">
      <alignment horizontal="center" vertical="center"/>
    </xf>
    <xf numFmtId="43" fontId="67" fillId="0" borderId="32" xfId="61" applyNumberFormat="1" applyFont="1" applyFill="1" applyBorder="1" applyAlignment="1">
      <alignment horizontal="center" vertical="center"/>
    </xf>
    <xf numFmtId="38" fontId="66" fillId="7" borderId="39" xfId="60" applyNumberFormat="1" applyFont="1" applyFill="1" applyBorder="1" applyAlignment="1" applyProtection="1">
      <alignment horizontal="left"/>
    </xf>
    <xf numFmtId="0" fontId="67" fillId="7" borderId="40" xfId="0" applyFont="1" applyFill="1" applyBorder="1" applyAlignment="1">
      <alignment horizontal="left"/>
    </xf>
    <xf numFmtId="0" fontId="47" fillId="0" borderId="0" xfId="0" applyFont="1" applyFill="1"/>
    <xf numFmtId="0" fontId="67" fillId="0" borderId="0" xfId="0" applyFont="1" applyFill="1" applyBorder="1"/>
    <xf numFmtId="0" fontId="67" fillId="0" borderId="0" xfId="0" applyFont="1" applyFill="1"/>
    <xf numFmtId="0" fontId="67" fillId="0" borderId="0" xfId="0" applyFont="1" applyFill="1" applyAlignment="1">
      <alignment horizontal="right"/>
    </xf>
    <xf numFmtId="3" fontId="67" fillId="0" borderId="0" xfId="0" applyNumberFormat="1" applyFont="1" applyFill="1" applyAlignment="1">
      <alignment horizontal="right"/>
    </xf>
    <xf numFmtId="40" fontId="67" fillId="0" borderId="0" xfId="60" applyFont="1" applyFill="1" applyAlignment="1">
      <alignment horizontal="right"/>
    </xf>
    <xf numFmtId="49" fontId="65" fillId="0" borderId="0" xfId="0" applyNumberFormat="1" applyFont="1" applyFill="1" applyAlignment="1">
      <alignment horizontal="center"/>
    </xf>
    <xf numFmtId="2" fontId="67" fillId="0" borderId="33" xfId="0" applyNumberFormat="1" applyFont="1" applyFill="1" applyBorder="1" applyAlignment="1" applyProtection="1">
      <alignment horizontal="center" vertical="center"/>
      <protection locked="0"/>
    </xf>
    <xf numFmtId="2" fontId="67" fillId="0" borderId="33" xfId="0" applyNumberFormat="1" applyFont="1" applyBorder="1" applyAlignment="1">
      <alignment horizontal="right" vertical="center"/>
    </xf>
    <xf numFmtId="40" fontId="67" fillId="7" borderId="33" xfId="60" applyNumberFormat="1" applyFont="1" applyFill="1" applyBorder="1" applyAlignment="1" applyProtection="1">
      <alignment horizontal="right" vertical="center"/>
    </xf>
    <xf numFmtId="43" fontId="67" fillId="0" borderId="33" xfId="60" applyNumberFormat="1" applyFont="1" applyFill="1" applyBorder="1" applyAlignment="1">
      <alignment horizontal="right" vertical="center"/>
    </xf>
    <xf numFmtId="43" fontId="67" fillId="0" borderId="37" xfId="0" applyNumberFormat="1" applyFont="1" applyFill="1" applyBorder="1" applyAlignment="1">
      <alignment horizontal="right" vertical="center"/>
    </xf>
    <xf numFmtId="49" fontId="65" fillId="7" borderId="33" xfId="60" applyNumberFormat="1" applyFont="1" applyFill="1" applyBorder="1" applyAlignment="1" applyProtection="1">
      <alignment horizontal="center"/>
    </xf>
    <xf numFmtId="0" fontId="58" fillId="0" borderId="0" xfId="43" applyFont="1" applyBorder="1" applyAlignment="1">
      <alignment horizontal="left" vertical="center"/>
    </xf>
    <xf numFmtId="0" fontId="58" fillId="0" borderId="0" xfId="43" applyFont="1" applyBorder="1" applyAlignment="1">
      <alignment horizontal="center" vertical="center"/>
    </xf>
    <xf numFmtId="0" fontId="57" fillId="0" borderId="0" xfId="43" applyFont="1" applyBorder="1" applyAlignment="1">
      <alignment horizontal="left" vertical="center"/>
    </xf>
    <xf numFmtId="38" fontId="67" fillId="7" borderId="35" xfId="60" applyNumberFormat="1" applyFont="1" applyFill="1" applyBorder="1" applyAlignment="1" applyProtection="1">
      <alignment horizontal="left"/>
    </xf>
    <xf numFmtId="38" fontId="67" fillId="7" borderId="38" xfId="60" applyNumberFormat="1" applyFont="1" applyFill="1" applyBorder="1" applyAlignment="1" applyProtection="1">
      <alignment horizontal="left"/>
    </xf>
    <xf numFmtId="0" fontId="57" fillId="0" borderId="0" xfId="42" applyFont="1"/>
    <xf numFmtId="0" fontId="57" fillId="0" borderId="0" xfId="43" applyFont="1" applyAlignment="1">
      <alignment vertical="center"/>
    </xf>
    <xf numFmtId="0" fontId="57" fillId="0" borderId="0" xfId="0" applyFont="1"/>
    <xf numFmtId="0" fontId="57" fillId="0" borderId="0" xfId="67" applyFont="1"/>
    <xf numFmtId="0" fontId="58" fillId="0" borderId="0" xfId="42" applyFont="1" applyBorder="1"/>
    <xf numFmtId="0" fontId="69" fillId="0" borderId="0" xfId="43" applyFont="1" applyBorder="1" applyAlignment="1">
      <alignment horizontal="left" vertical="center"/>
    </xf>
    <xf numFmtId="0" fontId="58" fillId="0" borderId="0" xfId="67" applyFont="1" applyBorder="1" applyAlignment="1">
      <alignment horizontal="left"/>
    </xf>
    <xf numFmtId="0" fontId="58" fillId="0" borderId="0" xfId="67" applyFont="1" applyFill="1" applyBorder="1" applyAlignment="1">
      <alignment horizontal="left"/>
    </xf>
    <xf numFmtId="2" fontId="58" fillId="0" borderId="0" xfId="67" applyNumberFormat="1" applyFont="1" applyFill="1" applyBorder="1" applyAlignment="1"/>
    <xf numFmtId="0" fontId="69" fillId="0" borderId="0" xfId="67" applyFont="1" applyBorder="1" applyAlignment="1">
      <alignment horizontal="left"/>
    </xf>
    <xf numFmtId="0" fontId="58" fillId="0" borderId="0" xfId="67" applyFont="1" applyBorder="1"/>
    <xf numFmtId="0" fontId="58" fillId="0" borderId="0" xfId="42" applyFont="1"/>
    <xf numFmtId="40" fontId="57" fillId="7" borderId="32" xfId="60" applyFont="1" applyFill="1" applyBorder="1" applyAlignment="1" applyProtection="1">
      <alignment horizontal="right"/>
    </xf>
    <xf numFmtId="2" fontId="57" fillId="0" borderId="32" xfId="0" applyNumberFormat="1" applyFont="1" applyBorder="1" applyAlignment="1"/>
    <xf numFmtId="43" fontId="57" fillId="0" borderId="32" xfId="60" applyNumberFormat="1" applyFont="1" applyFill="1" applyBorder="1" applyAlignment="1"/>
    <xf numFmtId="43" fontId="57" fillId="0" borderId="35" xfId="0" applyNumberFormat="1" applyFont="1" applyFill="1" applyBorder="1" applyAlignment="1"/>
    <xf numFmtId="38" fontId="57" fillId="7" borderId="35" xfId="60" applyNumberFormat="1" applyFont="1" applyFill="1" applyBorder="1" applyAlignment="1" applyProtection="1">
      <alignment horizontal="left" vertical="center"/>
    </xf>
    <xf numFmtId="38" fontId="57" fillId="7" borderId="38" xfId="60" applyNumberFormat="1" applyFont="1" applyFill="1" applyBorder="1" applyAlignment="1" applyProtection="1">
      <alignment horizontal="left" vertical="center"/>
    </xf>
    <xf numFmtId="38" fontId="47" fillId="0" borderId="22" xfId="60" applyNumberFormat="1" applyFont="1" applyFill="1" applyBorder="1" applyAlignment="1" applyProtection="1">
      <alignment horizontal="center"/>
    </xf>
    <xf numFmtId="38" fontId="47" fillId="7" borderId="41" xfId="60" applyNumberFormat="1" applyFont="1" applyFill="1" applyBorder="1" applyAlignment="1" applyProtection="1">
      <alignment horizontal="left" vertical="center"/>
    </xf>
    <xf numFmtId="38" fontId="47" fillId="7" borderId="39" xfId="60" applyNumberFormat="1" applyFont="1" applyFill="1" applyBorder="1" applyAlignment="1" applyProtection="1">
      <alignment horizontal="left" vertical="center"/>
    </xf>
    <xf numFmtId="38" fontId="47" fillId="7" borderId="22" xfId="60" applyNumberFormat="1" applyFont="1" applyFill="1" applyBorder="1" applyAlignment="1" applyProtection="1">
      <alignment horizontal="center"/>
    </xf>
    <xf numFmtId="43" fontId="47" fillId="0" borderId="22" xfId="61" applyNumberFormat="1" applyFont="1" applyBorder="1" applyAlignment="1">
      <alignment horizontal="center" vertical="center"/>
    </xf>
    <xf numFmtId="49" fontId="47" fillId="7" borderId="22" xfId="60" applyNumberFormat="1" applyFont="1" applyFill="1" applyBorder="1" applyAlignment="1" applyProtection="1">
      <alignment horizontal="center"/>
    </xf>
    <xf numFmtId="38" fontId="57" fillId="7" borderId="41" xfId="60" applyNumberFormat="1" applyFont="1" applyFill="1" applyBorder="1" applyAlignment="1" applyProtection="1">
      <alignment horizontal="left" vertical="center"/>
    </xf>
    <xf numFmtId="38" fontId="57" fillId="7" borderId="39" xfId="60" applyNumberFormat="1" applyFont="1" applyFill="1" applyBorder="1" applyAlignment="1" applyProtection="1">
      <alignment horizontal="left" vertical="center"/>
    </xf>
    <xf numFmtId="38" fontId="57" fillId="7" borderId="22" xfId="60" applyNumberFormat="1" applyFont="1" applyFill="1" applyBorder="1" applyAlignment="1" applyProtection="1">
      <alignment horizontal="center"/>
    </xf>
    <xf numFmtId="43" fontId="57" fillId="0" borderId="22" xfId="61" applyNumberFormat="1" applyFont="1" applyBorder="1" applyAlignment="1">
      <alignment horizontal="center" vertical="center"/>
    </xf>
    <xf numFmtId="49" fontId="57" fillId="7" borderId="22" xfId="60" applyNumberFormat="1" applyFont="1" applyFill="1" applyBorder="1" applyAlignment="1" applyProtection="1">
      <alignment horizontal="center"/>
    </xf>
    <xf numFmtId="38" fontId="47" fillId="0" borderId="32" xfId="60" applyNumberFormat="1" applyFont="1" applyFill="1" applyBorder="1" applyAlignment="1" applyProtection="1">
      <alignment horizontal="center"/>
    </xf>
    <xf numFmtId="43" fontId="57" fillId="0" borderId="32" xfId="60" applyNumberFormat="1" applyFont="1" applyFill="1" applyBorder="1" applyAlignment="1">
      <alignment horizontal="right" vertical="center"/>
    </xf>
    <xf numFmtId="40" fontId="57" fillId="7" borderId="32" xfId="60" applyNumberFormat="1" applyFont="1" applyFill="1" applyBorder="1" applyAlignment="1" applyProtection="1">
      <alignment horizontal="right" vertical="center"/>
    </xf>
    <xf numFmtId="40" fontId="65" fillId="0" borderId="32" xfId="60" applyFont="1" applyFill="1" applyBorder="1" applyAlignment="1">
      <alignment horizontal="right" vertical="center"/>
    </xf>
    <xf numFmtId="49" fontId="57" fillId="7" borderId="32" xfId="60" applyNumberFormat="1" applyFont="1" applyFill="1" applyBorder="1" applyAlignment="1" applyProtection="1">
      <alignment horizontal="center"/>
    </xf>
    <xf numFmtId="40" fontId="67" fillId="7" borderId="32" xfId="60" applyNumberFormat="1" applyFont="1" applyFill="1" applyBorder="1" applyAlignment="1" applyProtection="1"/>
    <xf numFmtId="38" fontId="50" fillId="0" borderId="0" xfId="0" applyNumberFormat="1" applyFont="1"/>
    <xf numFmtId="38" fontId="48" fillId="0" borderId="0" xfId="0" applyNumberFormat="1" applyFont="1" applyFill="1"/>
    <xf numFmtId="38" fontId="70" fillId="0" borderId="0" xfId="60" applyNumberFormat="1" applyFont="1" applyFill="1"/>
    <xf numFmtId="0" fontId="70" fillId="0" borderId="0" xfId="0" applyFont="1" applyFill="1"/>
    <xf numFmtId="0" fontId="71" fillId="0" borderId="0" xfId="0" applyFont="1" applyFill="1"/>
    <xf numFmtId="0" fontId="72" fillId="0" borderId="0" xfId="0" applyFont="1" applyFill="1"/>
    <xf numFmtId="0" fontId="73" fillId="0" borderId="0" xfId="0" applyFont="1" applyFill="1"/>
    <xf numFmtId="3" fontId="57" fillId="0" borderId="35" xfId="0" applyNumberFormat="1" applyFont="1" applyFill="1" applyBorder="1" applyAlignment="1">
      <alignment horizontal="left" vertical="center"/>
    </xf>
    <xf numFmtId="3" fontId="57" fillId="0" borderId="38" xfId="0" applyNumberFormat="1" applyFont="1" applyFill="1" applyBorder="1" applyAlignment="1">
      <alignment horizontal="left" vertical="center"/>
    </xf>
    <xf numFmtId="40" fontId="67" fillId="7" borderId="32" xfId="60" applyNumberFormat="1" applyFont="1" applyFill="1" applyBorder="1" applyAlignment="1" applyProtection="1">
      <alignment horizontal="right" vertical="center"/>
    </xf>
    <xf numFmtId="43" fontId="67" fillId="0" borderId="32" xfId="60" applyNumberFormat="1" applyFont="1" applyFill="1" applyBorder="1" applyAlignment="1">
      <alignment horizontal="right" vertical="center"/>
    </xf>
    <xf numFmtId="43" fontId="67" fillId="0" borderId="35" xfId="0" applyNumberFormat="1" applyFont="1" applyFill="1" applyBorder="1" applyAlignment="1">
      <alignment horizontal="right" vertical="center"/>
    </xf>
    <xf numFmtId="40" fontId="57" fillId="7" borderId="32" xfId="60" applyNumberFormat="1" applyFont="1" applyFill="1" applyBorder="1" applyAlignment="1" applyProtection="1"/>
    <xf numFmtId="43" fontId="47" fillId="0" borderId="32" xfId="61" applyNumberFormat="1" applyFont="1" applyBorder="1" applyAlignment="1"/>
    <xf numFmtId="2" fontId="67" fillId="0" borderId="32" xfId="0" applyNumberFormat="1" applyFont="1" applyBorder="1" applyAlignment="1"/>
    <xf numFmtId="43" fontId="67" fillId="0" borderId="32" xfId="60" applyNumberFormat="1" applyFont="1" applyFill="1" applyBorder="1" applyAlignment="1"/>
    <xf numFmtId="43" fontId="67" fillId="0" borderId="35" xfId="0" applyNumberFormat="1" applyFont="1" applyFill="1" applyBorder="1" applyAlignment="1"/>
    <xf numFmtId="43" fontId="57" fillId="0" borderId="32" xfId="61" applyNumberFormat="1" applyFont="1" applyBorder="1" applyAlignment="1"/>
    <xf numFmtId="40" fontId="67" fillId="7" borderId="32" xfId="60" applyNumberFormat="1" applyFont="1" applyFill="1" applyBorder="1" applyAlignment="1" applyProtection="1">
      <alignment horizontal="right"/>
    </xf>
    <xf numFmtId="49" fontId="67" fillId="7" borderId="32" xfId="60" applyNumberFormat="1" applyFont="1" applyFill="1" applyBorder="1" applyAlignment="1" applyProtection="1">
      <alignment horizontal="center"/>
    </xf>
    <xf numFmtId="38" fontId="57" fillId="7" borderId="32" xfId="60" applyNumberFormat="1" applyFont="1" applyFill="1" applyBorder="1" applyAlignment="1" applyProtection="1">
      <alignment horizontal="center" vertical="center"/>
    </xf>
    <xf numFmtId="38" fontId="67" fillId="7" borderId="32" xfId="60" applyNumberFormat="1" applyFont="1" applyFill="1" applyBorder="1" applyAlignment="1" applyProtection="1">
      <alignment horizontal="center" vertical="center"/>
    </xf>
    <xf numFmtId="38" fontId="57" fillId="7" borderId="32" xfId="60" applyNumberFormat="1" applyFont="1" applyFill="1" applyBorder="1" applyAlignment="1" applyProtection="1">
      <alignment horizontal="center"/>
    </xf>
    <xf numFmtId="38" fontId="47" fillId="7" borderId="35" xfId="60" applyNumberFormat="1" applyFont="1" applyFill="1" applyBorder="1" applyProtection="1"/>
    <xf numFmtId="38" fontId="57" fillId="7" borderId="32" xfId="60" applyNumberFormat="1" applyFont="1" applyFill="1" applyBorder="1" applyAlignment="1">
      <alignment horizontal="center"/>
    </xf>
    <xf numFmtId="40" fontId="57" fillId="7" borderId="32" xfId="60" applyNumberFormat="1" applyFont="1" applyFill="1" applyBorder="1" applyAlignment="1" applyProtection="1">
      <alignment horizontal="right"/>
    </xf>
    <xf numFmtId="43" fontId="57" fillId="0" borderId="32" xfId="61" applyNumberFormat="1" applyFont="1" applyBorder="1" applyAlignment="1">
      <alignment horizontal="right" vertical="center"/>
    </xf>
    <xf numFmtId="43" fontId="47" fillId="0" borderId="35" xfId="61" applyNumberFormat="1" applyFont="1" applyBorder="1" applyAlignment="1">
      <alignment horizontal="center" vertical="center"/>
    </xf>
    <xf numFmtId="49" fontId="57" fillId="0" borderId="32" xfId="0" applyNumberFormat="1" applyFont="1" applyFill="1" applyBorder="1" applyAlignment="1">
      <alignment horizontal="center" vertical="center"/>
    </xf>
    <xf numFmtId="43" fontId="47" fillId="0" borderId="32" xfId="61" applyNumberFormat="1" applyFont="1" applyFill="1" applyBorder="1" applyAlignment="1">
      <alignment horizontal="center" vertical="center"/>
    </xf>
    <xf numFmtId="49" fontId="67" fillId="0" borderId="32" xfId="0" applyNumberFormat="1" applyFont="1" applyFill="1" applyBorder="1" applyAlignment="1">
      <alignment horizontal="center" vertical="center"/>
    </xf>
    <xf numFmtId="3" fontId="47" fillId="0" borderId="25" xfId="0" applyNumberFormat="1" applyFont="1" applyFill="1" applyBorder="1" applyAlignment="1">
      <alignment horizontal="center" vertical="center"/>
    </xf>
    <xf numFmtId="3" fontId="65" fillId="0" borderId="25" xfId="0" applyNumberFormat="1" applyFont="1" applyFill="1" applyBorder="1" applyAlignment="1">
      <alignment horizontal="center" vertical="center"/>
    </xf>
    <xf numFmtId="3" fontId="67" fillId="0" borderId="25" xfId="0" applyNumberFormat="1" applyFont="1" applyFill="1" applyBorder="1" applyAlignment="1">
      <alignment vertical="center"/>
    </xf>
    <xf numFmtId="3" fontId="67" fillId="0" borderId="25" xfId="0" applyNumberFormat="1" applyFont="1" applyFill="1" applyBorder="1" applyAlignment="1">
      <alignment horizontal="right" vertical="center"/>
    </xf>
    <xf numFmtId="40" fontId="67" fillId="0" borderId="25" xfId="60" applyFont="1" applyFill="1" applyBorder="1" applyAlignment="1">
      <alignment vertical="center"/>
    </xf>
    <xf numFmtId="49" fontId="65" fillId="0" borderId="25" xfId="0" applyNumberFormat="1" applyFont="1" applyFill="1" applyBorder="1" applyAlignment="1">
      <alignment horizontal="center" vertical="center"/>
    </xf>
    <xf numFmtId="40" fontId="67" fillId="7" borderId="32" xfId="60" applyNumberFormat="1" applyFont="1" applyFill="1" applyBorder="1" applyAlignment="1" applyProtection="1">
      <alignment vertical="center"/>
    </xf>
    <xf numFmtId="187" fontId="67" fillId="7" borderId="39" xfId="0" applyNumberFormat="1" applyFont="1" applyFill="1" applyBorder="1" applyAlignment="1">
      <alignment horizontal="right" vertical="center"/>
    </xf>
    <xf numFmtId="38" fontId="47" fillId="0" borderId="32" xfId="60" applyNumberFormat="1" applyFont="1" applyFill="1" applyBorder="1" applyAlignment="1" applyProtection="1">
      <alignment horizontal="center" vertical="center"/>
    </xf>
    <xf numFmtId="38" fontId="57" fillId="7" borderId="32" xfId="60" applyNumberFormat="1" applyFont="1" applyFill="1" applyBorder="1" applyAlignment="1">
      <alignment horizontal="center" vertical="center"/>
    </xf>
    <xf numFmtId="0" fontId="48" fillId="0" borderId="0" xfId="0" applyFont="1" applyFill="1" applyAlignment="1">
      <alignment vertical="center"/>
    </xf>
    <xf numFmtId="2" fontId="57" fillId="0" borderId="22" xfId="0" applyNumberFormat="1" applyFont="1" applyFill="1" applyBorder="1" applyAlignment="1"/>
    <xf numFmtId="40" fontId="47" fillId="0" borderId="28" xfId="60" applyFont="1" applyFill="1" applyBorder="1" applyAlignment="1">
      <alignment horizontal="center" vertical="center"/>
    </xf>
    <xf numFmtId="0" fontId="47" fillId="0" borderId="28" xfId="0" applyFont="1" applyFill="1" applyBorder="1" applyAlignment="1">
      <alignment horizontal="center" vertical="center"/>
    </xf>
    <xf numFmtId="0" fontId="47" fillId="0" borderId="24" xfId="0" applyFont="1" applyFill="1" applyBorder="1" applyAlignment="1">
      <alignment horizontal="center"/>
    </xf>
    <xf numFmtId="40" fontId="47" fillId="0" borderId="21" xfId="60" applyFont="1" applyFill="1" applyBorder="1" applyAlignment="1">
      <alignment horizontal="center"/>
    </xf>
    <xf numFmtId="0" fontId="47" fillId="0" borderId="21" xfId="0" applyFont="1" applyFill="1" applyBorder="1" applyAlignment="1">
      <alignment horizontal="right"/>
    </xf>
    <xf numFmtId="0" fontId="47" fillId="0" borderId="42" xfId="0" applyFont="1" applyFill="1" applyBorder="1" applyAlignment="1"/>
    <xf numFmtId="40" fontId="47" fillId="0" borderId="29" xfId="60" applyFont="1" applyFill="1" applyBorder="1" applyAlignment="1">
      <alignment horizontal="center"/>
    </xf>
    <xf numFmtId="0" fontId="47" fillId="0" borderId="29" xfId="0" applyFont="1" applyFill="1" applyBorder="1" applyAlignment="1">
      <alignment horizontal="right"/>
    </xf>
    <xf numFmtId="0" fontId="57" fillId="0" borderId="22" xfId="0" applyFont="1" applyFill="1" applyBorder="1" applyAlignment="1">
      <alignment horizontal="center"/>
    </xf>
    <xf numFmtId="0" fontId="57" fillId="0" borderId="22" xfId="0" applyFont="1" applyFill="1" applyBorder="1" applyAlignment="1"/>
    <xf numFmtId="0" fontId="57" fillId="0" borderId="7" xfId="0" applyFont="1" applyFill="1" applyBorder="1" applyAlignment="1">
      <alignment horizontal="center"/>
    </xf>
    <xf numFmtId="0" fontId="57" fillId="0" borderId="34" xfId="0" applyFont="1" applyFill="1" applyBorder="1" applyAlignment="1">
      <alignment horizontal="center"/>
    </xf>
    <xf numFmtId="40" fontId="47" fillId="0" borderId="8" xfId="60" applyFont="1" applyFill="1" applyBorder="1" applyAlignment="1">
      <alignment horizontal="center"/>
    </xf>
    <xf numFmtId="0" fontId="57" fillId="0" borderId="8" xfId="0" applyFont="1" applyFill="1" applyBorder="1" applyAlignment="1">
      <alignment horizontal="right"/>
    </xf>
    <xf numFmtId="40" fontId="47" fillId="0" borderId="33" xfId="60" applyFont="1" applyFill="1" applyBorder="1" applyAlignment="1">
      <alignment horizontal="center"/>
    </xf>
    <xf numFmtId="0" fontId="47" fillId="0" borderId="32" xfId="0" applyFont="1" applyFill="1" applyBorder="1" applyAlignment="1">
      <alignment horizontal="right"/>
    </xf>
    <xf numFmtId="0" fontId="47" fillId="0" borderId="8" xfId="0" applyFont="1" applyFill="1" applyBorder="1" applyAlignment="1">
      <alignment horizontal="right"/>
    </xf>
    <xf numFmtId="0" fontId="57" fillId="0" borderId="32" xfId="0" applyFont="1" applyFill="1" applyBorder="1" applyAlignment="1">
      <alignment horizontal="center"/>
    </xf>
    <xf numFmtId="0" fontId="57" fillId="0" borderId="32" xfId="0" applyFont="1" applyFill="1" applyBorder="1" applyAlignment="1">
      <alignment horizontal="right"/>
    </xf>
    <xf numFmtId="40" fontId="57" fillId="0" borderId="32" xfId="0" applyNumberFormat="1" applyFont="1" applyFill="1" applyBorder="1" applyAlignment="1"/>
    <xf numFmtId="40" fontId="47" fillId="0" borderId="32" xfId="60" applyFont="1" applyFill="1" applyBorder="1" applyAlignment="1">
      <alignment horizontal="right"/>
    </xf>
    <xf numFmtId="0" fontId="57" fillId="0" borderId="32" xfId="0" applyFont="1" applyFill="1" applyBorder="1" applyAlignment="1"/>
    <xf numFmtId="40" fontId="47" fillId="0" borderId="32" xfId="60" applyFont="1" applyFill="1" applyBorder="1" applyAlignment="1">
      <alignment horizontal="center"/>
    </xf>
    <xf numFmtId="0" fontId="57" fillId="0" borderId="33" xfId="0" applyFont="1" applyFill="1" applyBorder="1" applyAlignment="1">
      <alignment horizontal="center"/>
    </xf>
    <xf numFmtId="0" fontId="57" fillId="0" borderId="33" xfId="0" applyFont="1" applyFill="1" applyBorder="1" applyAlignment="1"/>
    <xf numFmtId="0" fontId="57" fillId="0" borderId="33" xfId="0" applyFont="1" applyFill="1" applyBorder="1" applyAlignment="1">
      <alignment horizontal="right"/>
    </xf>
    <xf numFmtId="0" fontId="57" fillId="0" borderId="3" xfId="0" applyFont="1" applyFill="1" applyBorder="1" applyAlignment="1">
      <alignment horizontal="center"/>
    </xf>
    <xf numFmtId="0" fontId="57" fillId="0" borderId="3" xfId="0" applyFont="1" applyFill="1" applyBorder="1" applyAlignment="1"/>
    <xf numFmtId="0" fontId="57" fillId="0" borderId="24" xfId="0" applyFont="1" applyFill="1" applyBorder="1" applyAlignment="1">
      <alignment horizontal="center"/>
    </xf>
    <xf numFmtId="40" fontId="47" fillId="0" borderId="17" xfId="60" applyFont="1" applyFill="1" applyBorder="1" applyAlignment="1">
      <alignment horizontal="center"/>
    </xf>
    <xf numFmtId="0" fontId="57" fillId="0" borderId="17" xfId="0" applyFont="1" applyFill="1" applyBorder="1" applyAlignment="1">
      <alignment horizontal="right"/>
    </xf>
    <xf numFmtId="0" fontId="57" fillId="0" borderId="0" xfId="0" applyFont="1" applyFill="1"/>
    <xf numFmtId="0" fontId="57" fillId="0" borderId="0" xfId="0" applyFont="1" applyFill="1" applyBorder="1"/>
    <xf numFmtId="0" fontId="57" fillId="0" borderId="0" xfId="0" applyFont="1" applyFill="1" applyAlignment="1">
      <alignment horizontal="right"/>
    </xf>
    <xf numFmtId="3" fontId="57" fillId="0" borderId="0" xfId="0" applyNumberFormat="1" applyFont="1" applyFill="1" applyAlignment="1">
      <alignment horizontal="right"/>
    </xf>
    <xf numFmtId="40" fontId="57" fillId="0" borderId="0" xfId="60" applyFont="1" applyFill="1" applyAlignment="1">
      <alignment horizontal="right"/>
    </xf>
    <xf numFmtId="43" fontId="47" fillId="0" borderId="32" xfId="0" applyNumberFormat="1" applyFont="1" applyFill="1" applyBorder="1" applyAlignment="1">
      <alignment horizontal="right" vertical="center"/>
    </xf>
    <xf numFmtId="40" fontId="57" fillId="0" borderId="32" xfId="60" applyFont="1" applyFill="1" applyBorder="1" applyAlignment="1">
      <alignment horizontal="right"/>
    </xf>
    <xf numFmtId="43" fontId="47" fillId="0" borderId="35" xfId="0" applyNumberFormat="1" applyFont="1" applyFill="1" applyBorder="1" applyAlignment="1">
      <alignment horizontal="right" vertical="center"/>
    </xf>
    <xf numFmtId="43" fontId="48" fillId="0" borderId="0" xfId="0" applyNumberFormat="1" applyFont="1" applyFill="1"/>
    <xf numFmtId="38" fontId="75" fillId="9" borderId="30" xfId="60" applyNumberFormat="1" applyFont="1" applyFill="1" applyBorder="1" applyAlignment="1"/>
    <xf numFmtId="38" fontId="76" fillId="0" borderId="0" xfId="0" applyNumberFormat="1" applyFont="1" applyFill="1"/>
    <xf numFmtId="2" fontId="73" fillId="0" borderId="0" xfId="0" applyNumberFormat="1" applyFont="1" applyFill="1"/>
    <xf numFmtId="2" fontId="70" fillId="0" borderId="0" xfId="0" applyNumberFormat="1" applyFont="1" applyFill="1"/>
    <xf numFmtId="2" fontId="49" fillId="0" borderId="0" xfId="0" applyNumberFormat="1" applyFont="1" applyFill="1"/>
    <xf numFmtId="2" fontId="71" fillId="0" borderId="0" xfId="0" applyNumberFormat="1" applyFont="1" applyFill="1"/>
    <xf numFmtId="2" fontId="72" fillId="0" borderId="0" xfId="0" applyNumberFormat="1" applyFont="1" applyFill="1"/>
    <xf numFmtId="2" fontId="48" fillId="0" borderId="0" xfId="0" applyNumberFormat="1" applyFont="1" applyFill="1"/>
    <xf numFmtId="43" fontId="47" fillId="0" borderId="32" xfId="60" applyNumberFormat="1" applyFont="1" applyFill="1" applyBorder="1" applyAlignment="1">
      <alignment horizontal="right" vertical="center"/>
    </xf>
    <xf numFmtId="0" fontId="57" fillId="0" borderId="0" xfId="43" applyFont="1" applyBorder="1" applyAlignment="1">
      <alignment horizontal="center" vertical="center"/>
    </xf>
    <xf numFmtId="0" fontId="57" fillId="0" borderId="0" xfId="43" applyFont="1" applyBorder="1" applyAlignment="1">
      <alignment vertical="center" wrapText="1"/>
    </xf>
    <xf numFmtId="0" fontId="57" fillId="0" borderId="0" xfId="43" applyFont="1" applyAlignment="1">
      <alignment horizontal="left" vertical="center"/>
    </xf>
    <xf numFmtId="0" fontId="57" fillId="0" borderId="3" xfId="43" applyFont="1" applyBorder="1" applyAlignment="1">
      <alignment vertical="center"/>
    </xf>
    <xf numFmtId="0" fontId="57" fillId="0" borderId="17" xfId="43" applyFont="1" applyBorder="1" applyAlignment="1">
      <alignment vertical="center"/>
    </xf>
    <xf numFmtId="192" fontId="57" fillId="0" borderId="3" xfId="43" applyNumberFormat="1" applyFont="1" applyBorder="1" applyAlignment="1">
      <alignment horizontal="center" vertical="center"/>
    </xf>
    <xf numFmtId="40" fontId="57" fillId="0" borderId="3" xfId="60" applyFont="1" applyBorder="1" applyAlignment="1">
      <alignment horizontal="center" vertical="center"/>
    </xf>
    <xf numFmtId="2" fontId="57" fillId="0" borderId="3" xfId="43" applyNumberFormat="1" applyFont="1" applyBorder="1" applyAlignment="1">
      <alignment horizontal="center" vertical="center"/>
    </xf>
    <xf numFmtId="0" fontId="57" fillId="0" borderId="19" xfId="43" applyFont="1" applyBorder="1" applyAlignment="1">
      <alignment vertical="center"/>
    </xf>
    <xf numFmtId="0" fontId="57" fillId="0" borderId="20" xfId="43" applyFont="1" applyBorder="1" applyAlignment="1">
      <alignment vertical="center"/>
    </xf>
    <xf numFmtId="0" fontId="57" fillId="0" borderId="21" xfId="43" applyFont="1" applyBorder="1" applyAlignment="1">
      <alignment vertical="center"/>
    </xf>
    <xf numFmtId="0" fontId="57" fillId="0" borderId="24" xfId="43" applyFont="1" applyBorder="1" applyAlignment="1">
      <alignment vertical="center"/>
    </xf>
    <xf numFmtId="10" fontId="57" fillId="0" borderId="17" xfId="43" applyNumberFormat="1" applyFont="1" applyBorder="1" applyAlignment="1">
      <alignment horizontal="center" vertical="center"/>
    </xf>
    <xf numFmtId="10" fontId="57" fillId="0" borderId="17" xfId="43" applyNumberFormat="1" applyFont="1" applyBorder="1" applyAlignment="1">
      <alignment vertical="center"/>
    </xf>
    <xf numFmtId="10" fontId="57" fillId="0" borderId="21" xfId="43" applyNumberFormat="1" applyFont="1" applyBorder="1" applyAlignment="1">
      <alignment vertical="center"/>
    </xf>
    <xf numFmtId="0" fontId="57" fillId="0" borderId="3" xfId="43" applyFont="1" applyBorder="1" applyAlignment="1">
      <alignment horizontal="center" vertical="center"/>
    </xf>
    <xf numFmtId="0" fontId="57" fillId="0" borderId="2" xfId="43" applyFont="1" applyBorder="1" applyAlignment="1">
      <alignment vertical="center"/>
    </xf>
    <xf numFmtId="38" fontId="57" fillId="0" borderId="2" xfId="60" applyNumberFormat="1" applyFont="1" applyBorder="1" applyAlignment="1">
      <alignment horizontal="center" vertical="center"/>
    </xf>
    <xf numFmtId="38" fontId="57" fillId="0" borderId="20" xfId="60" applyNumberFormat="1" applyFont="1" applyBorder="1" applyAlignment="1">
      <alignment horizontal="center" vertical="center"/>
    </xf>
    <xf numFmtId="0" fontId="57" fillId="0" borderId="0" xfId="43" applyFont="1" applyAlignment="1">
      <alignment horizontal="center" vertical="center"/>
    </xf>
    <xf numFmtId="0" fontId="47" fillId="0" borderId="0" xfId="43" applyFont="1" applyBorder="1" applyAlignment="1">
      <alignment horizontal="left" vertical="center"/>
    </xf>
    <xf numFmtId="40" fontId="57" fillId="7" borderId="32" xfId="60" applyFont="1" applyFill="1" applyBorder="1" applyAlignment="1" applyProtection="1"/>
    <xf numFmtId="40" fontId="57" fillId="7" borderId="32" xfId="60" applyNumberFormat="1" applyFont="1" applyFill="1" applyBorder="1" applyAlignment="1" applyProtection="1">
      <alignment vertical="center"/>
    </xf>
    <xf numFmtId="40" fontId="49" fillId="0" borderId="0" xfId="60" applyFont="1" applyFill="1"/>
    <xf numFmtId="49" fontId="57" fillId="7" borderId="33" xfId="60" applyNumberFormat="1" applyFont="1" applyFill="1" applyBorder="1" applyAlignment="1" applyProtection="1">
      <alignment horizontal="center"/>
    </xf>
    <xf numFmtId="40" fontId="57" fillId="0" borderId="32" xfId="60" applyFont="1" applyFill="1" applyBorder="1" applyAlignment="1"/>
    <xf numFmtId="38" fontId="47" fillId="7" borderId="32" xfId="60" applyNumberFormat="1" applyFont="1" applyFill="1" applyBorder="1" applyAlignment="1" applyProtection="1">
      <alignment horizontal="center" vertical="center"/>
    </xf>
    <xf numFmtId="40" fontId="57" fillId="7" borderId="32" xfId="60" applyNumberFormat="1" applyFont="1" applyFill="1" applyBorder="1" applyProtection="1"/>
    <xf numFmtId="40" fontId="57" fillId="7" borderId="32" xfId="60" applyFont="1" applyFill="1" applyBorder="1" applyProtection="1"/>
    <xf numFmtId="38" fontId="57" fillId="7" borderId="32" xfId="60" applyNumberFormat="1" applyFont="1" applyFill="1" applyBorder="1" applyProtection="1"/>
    <xf numFmtId="40" fontId="50" fillId="0" borderId="0" xfId="60" applyFont="1"/>
    <xf numFmtId="38" fontId="57" fillId="7" borderId="35" xfId="60" applyNumberFormat="1" applyFont="1" applyFill="1" applyBorder="1" applyAlignment="1" applyProtection="1">
      <alignment horizontal="left" vertical="center"/>
    </xf>
    <xf numFmtId="38" fontId="57" fillId="7" borderId="38" xfId="60" applyNumberFormat="1" applyFont="1" applyFill="1" applyBorder="1" applyAlignment="1" applyProtection="1">
      <alignment horizontal="left" vertical="center"/>
    </xf>
    <xf numFmtId="0" fontId="65" fillId="0" borderId="22" xfId="0" applyFont="1" applyFill="1" applyBorder="1" applyAlignment="1">
      <alignment horizontal="center"/>
    </xf>
    <xf numFmtId="40" fontId="67" fillId="0" borderId="32" xfId="60" applyFont="1" applyFill="1" applyBorder="1" applyAlignment="1"/>
    <xf numFmtId="40" fontId="67" fillId="0" borderId="32" xfId="60" applyFont="1" applyFill="1" applyBorder="1" applyAlignment="1">
      <alignment horizontal="right"/>
    </xf>
    <xf numFmtId="40" fontId="65" fillId="0" borderId="32" xfId="60" applyFont="1" applyFill="1" applyBorder="1" applyAlignment="1">
      <alignment horizontal="right"/>
    </xf>
    <xf numFmtId="40" fontId="67" fillId="0" borderId="22" xfId="60" applyFont="1" applyFill="1" applyBorder="1" applyAlignment="1">
      <alignment horizontal="right"/>
    </xf>
    <xf numFmtId="209" fontId="70" fillId="0" borderId="0" xfId="60" applyNumberFormat="1" applyFont="1" applyFill="1"/>
    <xf numFmtId="40" fontId="70" fillId="0" borderId="0" xfId="60" applyFont="1" applyFill="1"/>
    <xf numFmtId="0" fontId="78" fillId="0" borderId="0" xfId="0" applyFont="1" applyFill="1"/>
    <xf numFmtId="3" fontId="50" fillId="0" borderId="0" xfId="0" applyNumberFormat="1" applyFont="1"/>
    <xf numFmtId="0" fontId="79" fillId="0" borderId="0" xfId="0" applyFont="1"/>
    <xf numFmtId="0" fontId="58" fillId="0" borderId="0" xfId="43" applyFont="1" applyBorder="1" applyAlignment="1">
      <alignment horizontal="left" vertical="center"/>
    </xf>
    <xf numFmtId="0" fontId="58" fillId="0" borderId="0" xfId="43" applyFont="1" applyBorder="1" applyAlignment="1">
      <alignment horizontal="center" vertical="center"/>
    </xf>
    <xf numFmtId="0" fontId="58" fillId="0" borderId="0" xfId="43" applyFont="1" applyBorder="1" applyAlignment="1">
      <alignment horizontal="center" vertical="center" wrapText="1"/>
    </xf>
    <xf numFmtId="0" fontId="69" fillId="0" borderId="0" xfId="43" applyFont="1" applyBorder="1" applyAlignment="1">
      <alignment horizontal="left" vertical="center"/>
    </xf>
    <xf numFmtId="0" fontId="47" fillId="0" borderId="0" xfId="43" applyFont="1" applyAlignment="1">
      <alignment horizontal="center" vertical="center"/>
    </xf>
    <xf numFmtId="0" fontId="48" fillId="0" borderId="11" xfId="66" applyFont="1" applyFill="1" applyBorder="1" applyAlignment="1">
      <alignment horizontal="center" vertical="center"/>
    </xf>
    <xf numFmtId="0" fontId="50" fillId="0" borderId="15" xfId="0" applyFont="1" applyFill="1" applyBorder="1" applyAlignment="1">
      <alignment vertical="center"/>
    </xf>
    <xf numFmtId="0" fontId="48" fillId="0" borderId="31" xfId="66" applyFont="1" applyFill="1" applyBorder="1" applyAlignment="1">
      <alignment horizontal="center" vertical="center"/>
    </xf>
    <xf numFmtId="0" fontId="50" fillId="0" borderId="27" xfId="0" applyFont="1" applyFill="1" applyBorder="1" applyAlignment="1">
      <alignment vertical="center"/>
    </xf>
    <xf numFmtId="0" fontId="50" fillId="0" borderId="28" xfId="0" applyFont="1" applyFill="1" applyBorder="1" applyAlignment="1">
      <alignment vertical="center"/>
    </xf>
    <xf numFmtId="0" fontId="50" fillId="0" borderId="19" xfId="0" applyFont="1" applyFill="1" applyBorder="1" applyAlignment="1">
      <alignment vertical="center"/>
    </xf>
    <xf numFmtId="0" fontId="50" fillId="0" borderId="20" xfId="0" applyFont="1" applyFill="1" applyBorder="1" applyAlignment="1">
      <alignment vertical="center"/>
    </xf>
    <xf numFmtId="0" fontId="50" fillId="0" borderId="21" xfId="0" applyFont="1" applyFill="1" applyBorder="1" applyAlignment="1">
      <alignment vertical="center"/>
    </xf>
    <xf numFmtId="0" fontId="48" fillId="0" borderId="24" xfId="66" applyFont="1" applyFill="1" applyBorder="1" applyAlignment="1">
      <alignment horizontal="center" vertical="center"/>
    </xf>
    <xf numFmtId="0" fontId="50" fillId="0" borderId="17" xfId="0" applyFont="1" applyFill="1" applyBorder="1" applyAlignment="1">
      <alignment vertical="center"/>
    </xf>
    <xf numFmtId="0" fontId="49" fillId="0" borderId="24" xfId="43" applyFont="1" applyBorder="1" applyAlignment="1">
      <alignment horizontal="left" vertical="center" wrapText="1"/>
    </xf>
    <xf numFmtId="0" fontId="49" fillId="0" borderId="2" xfId="43" applyFont="1" applyBorder="1" applyAlignment="1">
      <alignment horizontal="left" vertical="center" wrapText="1"/>
    </xf>
    <xf numFmtId="0" fontId="49" fillId="0" borderId="17" xfId="43" applyFont="1" applyBorder="1" applyAlignment="1">
      <alignment horizontal="left" vertical="center" wrapText="1"/>
    </xf>
    <xf numFmtId="0" fontId="49" fillId="0" borderId="43" xfId="43" applyFont="1" applyBorder="1" applyAlignment="1">
      <alignment horizontal="left" vertical="center"/>
    </xf>
    <xf numFmtId="0" fontId="49" fillId="0" borderId="42" xfId="43" applyFont="1" applyBorder="1" applyAlignment="1">
      <alignment horizontal="left" vertical="center"/>
    </xf>
    <xf numFmtId="0" fontId="49" fillId="0" borderId="44" xfId="43" applyFont="1" applyBorder="1" applyAlignment="1">
      <alignment horizontal="left" vertical="center"/>
    </xf>
    <xf numFmtId="0" fontId="49" fillId="0" borderId="35" xfId="43" applyFont="1" applyBorder="1" applyAlignment="1">
      <alignment horizontal="left" vertical="center"/>
    </xf>
    <xf numFmtId="0" fontId="49" fillId="0" borderId="40" xfId="43" applyFont="1" applyBorder="1" applyAlignment="1">
      <alignment horizontal="left" vertical="center"/>
    </xf>
    <xf numFmtId="0" fontId="49" fillId="0" borderId="38" xfId="43" applyFont="1" applyBorder="1" applyAlignment="1">
      <alignment horizontal="left" vertical="center"/>
    </xf>
    <xf numFmtId="0" fontId="49" fillId="0" borderId="45" xfId="43" applyFont="1" applyFill="1" applyBorder="1" applyAlignment="1">
      <alignment horizontal="right" vertical="center"/>
    </xf>
    <xf numFmtId="0" fontId="49" fillId="0" borderId="26" xfId="43" applyFont="1" applyFill="1" applyBorder="1" applyAlignment="1">
      <alignment horizontal="right" vertical="center"/>
    </xf>
    <xf numFmtId="0" fontId="49" fillId="0" borderId="46" xfId="43" applyFont="1" applyFill="1" applyBorder="1" applyAlignment="1">
      <alignment horizontal="right" vertical="center"/>
    </xf>
    <xf numFmtId="0" fontId="49" fillId="0" borderId="24" xfId="43" applyFont="1" applyFill="1" applyBorder="1" applyAlignment="1">
      <alignment horizontal="center" vertical="center"/>
    </xf>
    <xf numFmtId="0" fontId="49" fillId="0" borderId="2" xfId="43" applyFont="1" applyFill="1" applyBorder="1" applyAlignment="1">
      <alignment horizontal="center" vertical="center"/>
    </xf>
    <xf numFmtId="0" fontId="49" fillId="0" borderId="17" xfId="43" applyFont="1" applyFill="1" applyBorder="1" applyAlignment="1">
      <alignment horizontal="center" vertical="center"/>
    </xf>
    <xf numFmtId="190" fontId="49" fillId="0" borderId="43" xfId="62" applyNumberFormat="1" applyFont="1" applyBorder="1" applyAlignment="1">
      <alignment horizontal="left" vertical="center"/>
    </xf>
    <xf numFmtId="190" fontId="49" fillId="0" borderId="42" xfId="62" applyNumberFormat="1" applyFont="1" applyBorder="1" applyAlignment="1">
      <alignment horizontal="left" vertical="center"/>
    </xf>
    <xf numFmtId="190" fontId="49" fillId="0" borderId="44" xfId="62" applyNumberFormat="1" applyFont="1" applyBorder="1" applyAlignment="1">
      <alignment horizontal="left" vertical="center"/>
    </xf>
    <xf numFmtId="3" fontId="49" fillId="0" borderId="35" xfId="0" applyNumberFormat="1" applyFont="1" applyFill="1" applyBorder="1" applyAlignment="1">
      <alignment horizontal="left"/>
    </xf>
    <xf numFmtId="3" fontId="49" fillId="0" borderId="40" xfId="0" applyNumberFormat="1" applyFont="1" applyFill="1" applyBorder="1" applyAlignment="1">
      <alignment horizontal="left"/>
    </xf>
    <xf numFmtId="3" fontId="49" fillId="0" borderId="38" xfId="0" applyNumberFormat="1" applyFont="1" applyFill="1" applyBorder="1" applyAlignment="1">
      <alignment horizontal="left"/>
    </xf>
    <xf numFmtId="0" fontId="49" fillId="0" borderId="2" xfId="0" applyFont="1" applyBorder="1" applyAlignment="1">
      <alignment horizontal="center"/>
    </xf>
    <xf numFmtId="0" fontId="49" fillId="0" borderId="17" xfId="0" applyFont="1" applyBorder="1" applyAlignment="1">
      <alignment horizontal="center"/>
    </xf>
    <xf numFmtId="38" fontId="54" fillId="0" borderId="19" xfId="60" applyNumberFormat="1" applyFont="1" applyFill="1" applyBorder="1" applyAlignment="1">
      <alignment horizontal="center"/>
    </xf>
    <xf numFmtId="38" fontId="54" fillId="0" borderId="20" xfId="60" applyNumberFormat="1" applyFont="1" applyFill="1" applyBorder="1" applyAlignment="1">
      <alignment horizontal="center"/>
    </xf>
    <xf numFmtId="38" fontId="54" fillId="0" borderId="21" xfId="60" applyNumberFormat="1" applyFont="1" applyFill="1" applyBorder="1" applyAlignment="1">
      <alignment horizontal="center"/>
    </xf>
    <xf numFmtId="0" fontId="57" fillId="0" borderId="0" xfId="43" applyFont="1" applyBorder="1" applyAlignment="1">
      <alignment horizontal="left" vertical="center" wrapText="1"/>
    </xf>
    <xf numFmtId="0" fontId="57" fillId="0" borderId="0" xfId="43" applyFont="1" applyBorder="1" applyAlignment="1">
      <alignment horizontal="left" vertical="center"/>
    </xf>
    <xf numFmtId="0" fontId="57" fillId="0" borderId="0" xfId="43" applyFont="1" applyBorder="1" applyAlignment="1">
      <alignment horizontal="center" vertical="center"/>
    </xf>
    <xf numFmtId="0" fontId="57" fillId="0" borderId="0" xfId="43" applyFont="1" applyBorder="1" applyAlignment="1">
      <alignment horizontal="center" vertical="center" wrapText="1"/>
    </xf>
    <xf numFmtId="0" fontId="47" fillId="0" borderId="0" xfId="43" applyFont="1" applyBorder="1" applyAlignment="1">
      <alignment horizontal="left" vertical="center"/>
    </xf>
    <xf numFmtId="0" fontId="57" fillId="0" borderId="2" xfId="43" applyFont="1" applyBorder="1" applyAlignment="1">
      <alignment horizontal="center" vertical="center"/>
    </xf>
    <xf numFmtId="0" fontId="57" fillId="0" borderId="20" xfId="43" applyFont="1" applyBorder="1" applyAlignment="1">
      <alignment horizontal="center" vertical="center"/>
    </xf>
    <xf numFmtId="0" fontId="57" fillId="0" borderId="24" xfId="43" applyFont="1" applyBorder="1" applyAlignment="1">
      <alignment horizontal="center" vertical="center"/>
    </xf>
    <xf numFmtId="0" fontId="57" fillId="0" borderId="17" xfId="43" applyFont="1" applyBorder="1" applyAlignment="1">
      <alignment horizontal="center" vertical="center"/>
    </xf>
    <xf numFmtId="0" fontId="77" fillId="0" borderId="24" xfId="43" applyFont="1" applyBorder="1" applyAlignment="1">
      <alignment horizontal="center" vertical="center"/>
    </xf>
    <xf numFmtId="0" fontId="77" fillId="0" borderId="2" xfId="43" applyFont="1" applyBorder="1" applyAlignment="1">
      <alignment horizontal="center" vertical="center"/>
    </xf>
    <xf numFmtId="0" fontId="77" fillId="0" borderId="17" xfId="43" applyFont="1" applyBorder="1" applyAlignment="1">
      <alignment horizontal="center" vertical="center"/>
    </xf>
    <xf numFmtId="0" fontId="57" fillId="0" borderId="24" xfId="43" applyFont="1" applyBorder="1" applyAlignment="1">
      <alignment horizontal="left" vertical="center"/>
    </xf>
    <xf numFmtId="0" fontId="57" fillId="0" borderId="2" xfId="43" applyFont="1" applyBorder="1" applyAlignment="1">
      <alignment horizontal="left" vertical="center"/>
    </xf>
    <xf numFmtId="0" fontId="57" fillId="0" borderId="19" xfId="43" applyFont="1" applyBorder="1" applyAlignment="1">
      <alignment horizontal="left" vertical="center"/>
    </xf>
    <xf numFmtId="0" fontId="57" fillId="0" borderId="20" xfId="43" applyFont="1" applyBorder="1" applyAlignment="1">
      <alignment horizontal="left" vertical="center"/>
    </xf>
    <xf numFmtId="0" fontId="59" fillId="0" borderId="17" xfId="0" applyFont="1" applyBorder="1" applyAlignment="1">
      <alignment horizontal="left" vertical="center"/>
    </xf>
    <xf numFmtId="0" fontId="59" fillId="0" borderId="3" xfId="0" applyFont="1" applyBorder="1" applyAlignment="1">
      <alignment horizontal="left" vertical="center"/>
    </xf>
    <xf numFmtId="0" fontId="59" fillId="0" borderId="24" xfId="0" applyFont="1" applyBorder="1" applyAlignment="1">
      <alignment horizontal="left" vertical="center"/>
    </xf>
    <xf numFmtId="0" fontId="59" fillId="0" borderId="2" xfId="0" applyFont="1" applyBorder="1" applyAlignment="1">
      <alignment horizontal="left" vertical="center" wrapText="1"/>
    </xf>
    <xf numFmtId="0" fontId="47" fillId="0" borderId="11" xfId="43" applyFont="1" applyBorder="1" applyAlignment="1">
      <alignment horizontal="center" vertical="center"/>
    </xf>
    <xf numFmtId="0" fontId="47" fillId="0" borderId="15" xfId="43" applyFont="1" applyBorder="1" applyAlignment="1">
      <alignment horizontal="center" vertical="center"/>
    </xf>
    <xf numFmtId="0" fontId="47" fillId="0" borderId="31" xfId="43" applyFont="1" applyBorder="1" applyAlignment="1">
      <alignment horizontal="center" vertical="center"/>
    </xf>
    <xf numFmtId="0" fontId="47" fillId="0" borderId="28" xfId="43" applyFont="1" applyBorder="1" applyAlignment="1">
      <alignment horizontal="center" vertical="center"/>
    </xf>
    <xf numFmtId="0" fontId="47" fillId="0" borderId="19" xfId="43" applyFont="1" applyBorder="1" applyAlignment="1">
      <alignment horizontal="center" vertical="center"/>
    </xf>
    <xf numFmtId="0" fontId="47" fillId="0" borderId="21" xfId="43" applyFont="1" applyBorder="1" applyAlignment="1">
      <alignment horizontal="center" vertical="center"/>
    </xf>
    <xf numFmtId="0" fontId="59" fillId="0" borderId="47" xfId="0" applyFont="1" applyBorder="1" applyAlignment="1">
      <alignment horizontal="right" vertical="center"/>
    </xf>
    <xf numFmtId="0" fontId="47" fillId="0" borderId="3" xfId="43" applyFont="1" applyBorder="1" applyAlignment="1">
      <alignment horizontal="center" vertical="center"/>
    </xf>
    <xf numFmtId="38" fontId="57" fillId="0" borderId="24" xfId="60" applyNumberFormat="1" applyFont="1" applyBorder="1" applyAlignment="1">
      <alignment horizontal="center" vertical="center"/>
    </xf>
    <xf numFmtId="38" fontId="57" fillId="0" borderId="17" xfId="60" applyNumberFormat="1" applyFont="1" applyBorder="1" applyAlignment="1">
      <alignment horizontal="center" vertical="center"/>
    </xf>
    <xf numFmtId="38" fontId="57" fillId="0" borderId="24" xfId="43" applyNumberFormat="1" applyFont="1" applyBorder="1" applyAlignment="1">
      <alignment horizontal="center" vertical="center"/>
    </xf>
    <xf numFmtId="38" fontId="57" fillId="0" borderId="17" xfId="43" applyNumberFormat="1" applyFont="1" applyBorder="1" applyAlignment="1">
      <alignment horizontal="center" vertical="center"/>
    </xf>
    <xf numFmtId="40" fontId="57" fillId="0" borderId="24" xfId="60" applyFont="1" applyBorder="1" applyAlignment="1">
      <alignment horizontal="center" vertical="center"/>
    </xf>
    <xf numFmtId="40" fontId="57" fillId="0" borderId="17" xfId="60" applyFont="1" applyBorder="1" applyAlignment="1">
      <alignment horizontal="center" vertical="center"/>
    </xf>
    <xf numFmtId="40" fontId="57" fillId="0" borderId="24" xfId="43" applyNumberFormat="1" applyFont="1" applyBorder="1" applyAlignment="1">
      <alignment horizontal="center" vertical="center"/>
    </xf>
    <xf numFmtId="0" fontId="68" fillId="0" borderId="43" xfId="0" applyFont="1" applyFill="1" applyBorder="1" applyAlignment="1">
      <alignment horizontal="left"/>
    </xf>
    <xf numFmtId="0" fontId="68" fillId="0" borderId="44" xfId="0" applyFont="1" applyFill="1" applyBorder="1" applyAlignment="1">
      <alignment horizontal="left"/>
    </xf>
    <xf numFmtId="38" fontId="67" fillId="7" borderId="35" xfId="60" applyNumberFormat="1" applyFont="1" applyFill="1" applyBorder="1" applyAlignment="1" applyProtection="1">
      <alignment horizontal="left" vertical="center"/>
    </xf>
    <xf numFmtId="38" fontId="67" fillId="7" borderId="38" xfId="60" applyNumberFormat="1" applyFont="1" applyFill="1" applyBorder="1" applyAlignment="1" applyProtection="1">
      <alignment horizontal="left" vertical="center"/>
    </xf>
    <xf numFmtId="38" fontId="57" fillId="7" borderId="35" xfId="60" applyNumberFormat="1" applyFont="1" applyFill="1" applyBorder="1" applyAlignment="1" applyProtection="1">
      <alignment horizontal="left" vertical="center"/>
    </xf>
    <xf numFmtId="38" fontId="57" fillId="7" borderId="38" xfId="60" applyNumberFormat="1" applyFont="1" applyFill="1" applyBorder="1" applyAlignment="1" applyProtection="1">
      <alignment horizontal="left" vertical="center"/>
    </xf>
    <xf numFmtId="38" fontId="47" fillId="7" borderId="35" xfId="60" applyNumberFormat="1" applyFont="1" applyFill="1" applyBorder="1" applyAlignment="1" applyProtection="1">
      <alignment horizontal="left" vertical="center"/>
    </xf>
    <xf numFmtId="38" fontId="47" fillId="7" borderId="38" xfId="60" applyNumberFormat="1" applyFont="1" applyFill="1" applyBorder="1" applyAlignment="1" applyProtection="1">
      <alignment horizontal="left" vertical="center"/>
    </xf>
    <xf numFmtId="38" fontId="67" fillId="7" borderId="35" xfId="60" applyNumberFormat="1" applyFont="1" applyFill="1" applyBorder="1" applyAlignment="1" applyProtection="1">
      <alignment horizontal="left"/>
    </xf>
    <xf numFmtId="38" fontId="67" fillId="7" borderId="38" xfId="60" applyNumberFormat="1" applyFont="1" applyFill="1" applyBorder="1" applyAlignment="1" applyProtection="1">
      <alignment horizontal="left"/>
    </xf>
    <xf numFmtId="38" fontId="47" fillId="7" borderId="35" xfId="60" applyNumberFormat="1" applyFont="1" applyFill="1" applyBorder="1" applyAlignment="1" applyProtection="1">
      <alignment horizontal="center" vertical="center"/>
    </xf>
    <xf numFmtId="38" fontId="47" fillId="7" borderId="38" xfId="60" applyNumberFormat="1" applyFont="1" applyFill="1" applyBorder="1" applyAlignment="1" applyProtection="1">
      <alignment horizontal="center" vertical="center"/>
    </xf>
    <xf numFmtId="38" fontId="67" fillId="7" borderId="35" xfId="60" applyNumberFormat="1" applyFont="1" applyFill="1" applyBorder="1" applyAlignment="1" applyProtection="1">
      <alignment horizontal="center"/>
    </xf>
    <xf numFmtId="38" fontId="67" fillId="7" borderId="38" xfId="60" applyNumberFormat="1" applyFont="1" applyFill="1" applyBorder="1" applyAlignment="1" applyProtection="1">
      <alignment horizontal="center"/>
    </xf>
    <xf numFmtId="38" fontId="47" fillId="0" borderId="35" xfId="60" applyNumberFormat="1" applyFont="1" applyFill="1" applyBorder="1" applyAlignment="1" applyProtection="1">
      <alignment horizontal="center" vertical="center"/>
    </xf>
    <xf numFmtId="38" fontId="47" fillId="0" borderId="38" xfId="60" applyNumberFormat="1" applyFont="1" applyFill="1" applyBorder="1" applyAlignment="1" applyProtection="1">
      <alignment horizontal="center" vertical="center"/>
    </xf>
    <xf numFmtId="38" fontId="65" fillId="7" borderId="35" xfId="60" applyNumberFormat="1" applyFont="1" applyFill="1" applyBorder="1" applyAlignment="1" applyProtection="1">
      <alignment horizontal="left"/>
    </xf>
    <xf numFmtId="38" fontId="65" fillId="7" borderId="38" xfId="60" applyNumberFormat="1" applyFont="1" applyFill="1" applyBorder="1" applyAlignment="1" applyProtection="1">
      <alignment horizontal="left"/>
    </xf>
    <xf numFmtId="0" fontId="65" fillId="0" borderId="35" xfId="0" applyFont="1" applyFill="1" applyBorder="1" applyAlignment="1">
      <alignment horizontal="left" vertical="center"/>
    </xf>
    <xf numFmtId="0" fontId="65" fillId="0" borderId="38" xfId="0" applyFont="1" applyFill="1" applyBorder="1" applyAlignment="1">
      <alignment horizontal="left" vertical="center"/>
    </xf>
    <xf numFmtId="3" fontId="65" fillId="0" borderId="35" xfId="0" applyNumberFormat="1" applyFont="1" applyFill="1" applyBorder="1" applyAlignment="1">
      <alignment horizontal="center" vertical="center"/>
    </xf>
    <xf numFmtId="3" fontId="65" fillId="0" borderId="38" xfId="0" applyNumberFormat="1" applyFont="1" applyFill="1" applyBorder="1" applyAlignment="1">
      <alignment horizontal="center" vertical="center"/>
    </xf>
    <xf numFmtId="38" fontId="57" fillId="7" borderId="35" xfId="60" applyNumberFormat="1" applyFont="1" applyFill="1" applyBorder="1" applyAlignment="1" applyProtection="1">
      <alignment horizontal="left" vertical="center" wrapText="1"/>
    </xf>
    <xf numFmtId="38" fontId="57" fillId="7" borderId="38" xfId="60" applyNumberFormat="1" applyFont="1" applyFill="1" applyBorder="1" applyAlignment="1" applyProtection="1">
      <alignment horizontal="left" vertical="center" wrapText="1"/>
    </xf>
    <xf numFmtId="0" fontId="67" fillId="0" borderId="35" xfId="0" applyFont="1" applyFill="1" applyBorder="1" applyAlignment="1">
      <alignment horizontal="left" vertical="center"/>
    </xf>
    <xf numFmtId="0" fontId="67" fillId="0" borderId="38" xfId="0" applyFont="1" applyFill="1" applyBorder="1" applyAlignment="1">
      <alignment horizontal="left" vertical="center"/>
    </xf>
    <xf numFmtId="38" fontId="67" fillId="7" borderId="35" xfId="60" applyNumberFormat="1" applyFont="1" applyFill="1" applyBorder="1" applyAlignment="1" applyProtection="1">
      <alignment horizontal="left" vertical="center" wrapText="1"/>
    </xf>
    <xf numFmtId="38" fontId="67" fillId="7" borderId="38" xfId="60" applyNumberFormat="1" applyFont="1" applyFill="1" applyBorder="1" applyAlignment="1" applyProtection="1">
      <alignment horizontal="left" vertical="center" wrapText="1"/>
    </xf>
    <xf numFmtId="0" fontId="65" fillId="0" borderId="24" xfId="0" applyFont="1" applyFill="1" applyBorder="1" applyAlignment="1">
      <alignment horizontal="center"/>
    </xf>
    <xf numFmtId="0" fontId="65" fillId="0" borderId="17" xfId="0" applyFont="1" applyFill="1" applyBorder="1" applyAlignment="1">
      <alignment horizontal="center"/>
    </xf>
    <xf numFmtId="38" fontId="67" fillId="7" borderId="35" xfId="60" applyNumberFormat="1" applyFont="1" applyFill="1" applyBorder="1" applyAlignment="1" applyProtection="1">
      <alignment horizontal="left" wrapText="1"/>
    </xf>
    <xf numFmtId="38" fontId="67" fillId="7" borderId="38" xfId="60" applyNumberFormat="1" applyFont="1" applyFill="1" applyBorder="1" applyAlignment="1" applyProtection="1">
      <alignment horizontal="left" wrapText="1"/>
    </xf>
    <xf numFmtId="3" fontId="65" fillId="0" borderId="35" xfId="0" applyNumberFormat="1" applyFont="1" applyFill="1" applyBorder="1" applyAlignment="1">
      <alignment horizontal="left" vertical="center"/>
    </xf>
    <xf numFmtId="3" fontId="65" fillId="0" borderId="38" xfId="0" applyNumberFormat="1" applyFont="1" applyFill="1" applyBorder="1" applyAlignment="1">
      <alignment horizontal="left" vertical="center"/>
    </xf>
    <xf numFmtId="3" fontId="65" fillId="0" borderId="45" xfId="0" applyNumberFormat="1" applyFont="1" applyFill="1" applyBorder="1" applyAlignment="1">
      <alignment horizontal="left" vertical="center"/>
    </xf>
    <xf numFmtId="3" fontId="65" fillId="0" borderId="46" xfId="0" applyNumberFormat="1" applyFont="1" applyFill="1" applyBorder="1" applyAlignment="1">
      <alignment horizontal="left" vertical="center"/>
    </xf>
    <xf numFmtId="3" fontId="47" fillId="0" borderId="35" xfId="0" applyNumberFormat="1" applyFont="1" applyFill="1" applyBorder="1" applyAlignment="1">
      <alignment horizontal="left" vertical="center"/>
    </xf>
    <xf numFmtId="3" fontId="47" fillId="0" borderId="38" xfId="0" applyNumberFormat="1" applyFont="1" applyFill="1" applyBorder="1" applyAlignment="1">
      <alignment horizontal="left" vertical="center"/>
    </xf>
    <xf numFmtId="3" fontId="57" fillId="0" borderId="35" xfId="0" applyNumberFormat="1" applyFont="1" applyFill="1" applyBorder="1" applyAlignment="1">
      <alignment horizontal="left" vertical="center" wrapText="1"/>
    </xf>
    <xf numFmtId="3" fontId="57" fillId="0" borderId="38" xfId="0" applyNumberFormat="1" applyFont="1" applyFill="1" applyBorder="1" applyAlignment="1">
      <alignment horizontal="left" vertical="center" wrapText="1"/>
    </xf>
    <xf numFmtId="3" fontId="57" fillId="0" borderId="35" xfId="0" applyNumberFormat="1" applyFont="1" applyFill="1" applyBorder="1" applyAlignment="1">
      <alignment horizontal="left" vertical="center"/>
    </xf>
    <xf numFmtId="3" fontId="57" fillId="0" borderId="38" xfId="0" applyNumberFormat="1" applyFont="1" applyFill="1" applyBorder="1" applyAlignment="1">
      <alignment horizontal="left" vertical="center"/>
    </xf>
    <xf numFmtId="38" fontId="65" fillId="0" borderId="35" xfId="60" applyNumberFormat="1" applyFont="1" applyFill="1" applyBorder="1" applyAlignment="1" applyProtection="1">
      <alignment horizontal="left" vertical="center"/>
    </xf>
    <xf numFmtId="38" fontId="65" fillId="0" borderId="38" xfId="60" applyNumberFormat="1" applyFont="1" applyFill="1" applyBorder="1" applyAlignment="1" applyProtection="1">
      <alignment horizontal="left" vertical="center"/>
    </xf>
    <xf numFmtId="38" fontId="65" fillId="7" borderId="35" xfId="60" applyNumberFormat="1" applyFont="1" applyFill="1" applyBorder="1" applyAlignment="1" applyProtection="1">
      <alignment horizontal="left" vertical="center"/>
    </xf>
    <xf numFmtId="38" fontId="65" fillId="7" borderId="38" xfId="60" applyNumberFormat="1" applyFont="1" applyFill="1" applyBorder="1" applyAlignment="1" applyProtection="1">
      <alignment horizontal="left" vertical="center"/>
    </xf>
    <xf numFmtId="38" fontId="65" fillId="0" borderId="35" xfId="60" applyNumberFormat="1" applyFont="1" applyFill="1" applyBorder="1" applyAlignment="1" applyProtection="1">
      <alignment horizontal="left"/>
    </xf>
    <xf numFmtId="38" fontId="65" fillId="0" borderId="38" xfId="60" applyNumberFormat="1" applyFont="1" applyFill="1" applyBorder="1" applyAlignment="1" applyProtection="1">
      <alignment horizontal="left"/>
    </xf>
    <xf numFmtId="0" fontId="47" fillId="0" borderId="35" xfId="0" applyFont="1" applyFill="1" applyBorder="1" applyAlignment="1">
      <alignment horizontal="left"/>
    </xf>
    <xf numFmtId="0" fontId="47" fillId="0" borderId="38" xfId="0" applyFont="1" applyFill="1" applyBorder="1" applyAlignment="1">
      <alignment horizontal="left"/>
    </xf>
    <xf numFmtId="0" fontId="57" fillId="0" borderId="35" xfId="0" applyFont="1" applyFill="1" applyBorder="1" applyAlignment="1">
      <alignment horizontal="left"/>
    </xf>
    <xf numFmtId="0" fontId="57" fillId="0" borderId="38" xfId="0" applyFont="1" applyFill="1" applyBorder="1" applyAlignment="1">
      <alignment horizontal="left"/>
    </xf>
    <xf numFmtId="3" fontId="57" fillId="0" borderId="35" xfId="0" applyNumberFormat="1" applyFont="1" applyFill="1" applyBorder="1" applyAlignment="1">
      <alignment vertical="center"/>
    </xf>
    <xf numFmtId="0" fontId="74" fillId="0" borderId="38" xfId="0" applyFont="1" applyBorder="1" applyAlignment="1"/>
    <xf numFmtId="0" fontId="67" fillId="0" borderId="35" xfId="0" applyFont="1" applyFill="1" applyBorder="1" applyAlignment="1">
      <alignment horizontal="center"/>
    </xf>
    <xf numFmtId="0" fontId="67" fillId="0" borderId="38" xfId="0" applyFont="1" applyFill="1" applyBorder="1" applyAlignment="1">
      <alignment horizontal="center"/>
    </xf>
    <xf numFmtId="3" fontId="66" fillId="0" borderId="43" xfId="0" applyNumberFormat="1" applyFont="1" applyFill="1" applyBorder="1" applyAlignment="1">
      <alignment horizontal="left" vertical="center"/>
    </xf>
    <xf numFmtId="3" fontId="66" fillId="0" borderId="44" xfId="0" applyNumberFormat="1" applyFont="1" applyFill="1" applyBorder="1" applyAlignment="1">
      <alignment horizontal="left" vertical="center"/>
    </xf>
    <xf numFmtId="0" fontId="65" fillId="0" borderId="34" xfId="0" applyFont="1" applyFill="1" applyBorder="1" applyAlignment="1">
      <alignment horizontal="center" vertical="center"/>
    </xf>
    <xf numFmtId="0" fontId="65" fillId="0" borderId="15" xfId="0" applyFont="1" applyFill="1" applyBorder="1" applyAlignment="1">
      <alignment horizontal="center" vertical="center"/>
    </xf>
    <xf numFmtId="49" fontId="65" fillId="0" borderId="34" xfId="0" applyNumberFormat="1" applyFont="1" applyFill="1" applyBorder="1" applyAlignment="1">
      <alignment horizontal="center" vertical="center"/>
    </xf>
    <xf numFmtId="49" fontId="65" fillId="0" borderId="15" xfId="0" applyNumberFormat="1" applyFont="1" applyFill="1" applyBorder="1" applyAlignment="1">
      <alignment horizontal="center" vertical="center"/>
    </xf>
    <xf numFmtId="0" fontId="47" fillId="0" borderId="34" xfId="0" applyFont="1" applyFill="1" applyBorder="1" applyAlignment="1">
      <alignment horizontal="center" vertical="center"/>
    </xf>
    <xf numFmtId="0" fontId="47" fillId="0" borderId="15" xfId="0" applyFont="1" applyFill="1" applyBorder="1" applyAlignment="1">
      <alignment horizontal="center" vertical="center"/>
    </xf>
    <xf numFmtId="0" fontId="59" fillId="0" borderId="48" xfId="0" applyFont="1" applyBorder="1" applyAlignment="1">
      <alignment horizontal="right" vertical="center"/>
    </xf>
    <xf numFmtId="0" fontId="59" fillId="0" borderId="49" xfId="0" applyFont="1" applyBorder="1" applyAlignment="1">
      <alignment horizontal="right" vertical="center"/>
    </xf>
    <xf numFmtId="0" fontId="65" fillId="0" borderId="7" xfId="0" applyFont="1" applyFill="1" applyBorder="1" applyAlignment="1">
      <alignment horizontal="center" vertical="center"/>
    </xf>
    <xf numFmtId="0" fontId="65" fillId="0" borderId="8" xfId="0" applyFont="1" applyFill="1" applyBorder="1" applyAlignment="1">
      <alignment horizontal="center" vertical="center"/>
    </xf>
    <xf numFmtId="0" fontId="65" fillId="0" borderId="19" xfId="0" applyFont="1" applyFill="1" applyBorder="1" applyAlignment="1">
      <alignment horizontal="center" vertical="center"/>
    </xf>
    <xf numFmtId="0" fontId="65" fillId="0" borderId="21" xfId="0" applyFont="1" applyFill="1" applyBorder="1" applyAlignment="1">
      <alignment horizontal="center" vertical="center"/>
    </xf>
    <xf numFmtId="0" fontId="65" fillId="0" borderId="37" xfId="0" applyFont="1" applyFill="1" applyBorder="1" applyAlignment="1">
      <alignment horizontal="left"/>
    </xf>
    <xf numFmtId="0" fontId="65" fillId="0" borderId="36" xfId="0" applyFont="1" applyFill="1" applyBorder="1" applyAlignment="1">
      <alignment horizontal="left"/>
    </xf>
    <xf numFmtId="0" fontId="66" fillId="0" borderId="35" xfId="0" applyFont="1" applyFill="1" applyBorder="1" applyAlignment="1">
      <alignment horizontal="left"/>
    </xf>
    <xf numFmtId="0" fontId="66" fillId="0" borderId="38" xfId="0" applyFont="1" applyFill="1" applyBorder="1" applyAlignment="1">
      <alignment horizontal="left"/>
    </xf>
    <xf numFmtId="0" fontId="51" fillId="0" borderId="3" xfId="0" applyFont="1" applyBorder="1" applyAlignment="1">
      <alignment horizontal="center" vertical="center"/>
    </xf>
    <xf numFmtId="0" fontId="59" fillId="0" borderId="24" xfId="0" applyFont="1" applyBorder="1" applyAlignment="1">
      <alignment horizontal="left" vertical="center" wrapText="1"/>
    </xf>
    <xf numFmtId="0" fontId="59" fillId="0" borderId="17" xfId="0" applyFont="1" applyBorder="1" applyAlignment="1">
      <alignment horizontal="left" vertical="center" wrapText="1"/>
    </xf>
    <xf numFmtId="0" fontId="66" fillId="0" borderId="43" xfId="0" applyFont="1" applyFill="1" applyBorder="1" applyAlignment="1">
      <alignment horizontal="left"/>
    </xf>
    <xf numFmtId="0" fontId="66" fillId="0" borderId="44" xfId="0" applyFont="1" applyFill="1" applyBorder="1" applyAlignment="1">
      <alignment horizontal="left"/>
    </xf>
    <xf numFmtId="0" fontId="67" fillId="0" borderId="37" xfId="0" applyFont="1" applyFill="1" applyBorder="1" applyAlignment="1">
      <alignment horizontal="center"/>
    </xf>
    <xf numFmtId="0" fontId="67" fillId="0" borderId="36" xfId="0" applyFont="1" applyFill="1" applyBorder="1" applyAlignment="1">
      <alignment horizontal="center"/>
    </xf>
    <xf numFmtId="0" fontId="65" fillId="0" borderId="43" xfId="0" applyFont="1" applyFill="1" applyBorder="1" applyAlignment="1">
      <alignment horizontal="left"/>
    </xf>
    <xf numFmtId="0" fontId="65" fillId="0" borderId="44" xfId="0" applyFont="1" applyFill="1" applyBorder="1" applyAlignment="1">
      <alignment horizontal="left"/>
    </xf>
    <xf numFmtId="3" fontId="67" fillId="0" borderId="35" xfId="0" applyNumberFormat="1" applyFont="1" applyFill="1" applyBorder="1" applyAlignment="1">
      <alignment horizontal="left" vertical="center"/>
    </xf>
    <xf numFmtId="3" fontId="67" fillId="0" borderId="38" xfId="0" applyNumberFormat="1" applyFont="1" applyFill="1" applyBorder="1" applyAlignment="1">
      <alignment horizontal="left" vertical="center"/>
    </xf>
    <xf numFmtId="3" fontId="66" fillId="0" borderId="31" xfId="0" applyNumberFormat="1" applyFont="1" applyFill="1" applyBorder="1" applyAlignment="1">
      <alignment horizontal="left" vertical="center"/>
    </xf>
    <xf numFmtId="3" fontId="66" fillId="0" borderId="28" xfId="0" applyNumberFormat="1" applyFont="1" applyFill="1" applyBorder="1" applyAlignment="1">
      <alignment horizontal="left" vertical="center"/>
    </xf>
    <xf numFmtId="38" fontId="68" fillId="7" borderId="43" xfId="60" applyNumberFormat="1" applyFont="1" applyFill="1" applyBorder="1" applyAlignment="1" applyProtection="1">
      <alignment horizontal="left"/>
    </xf>
    <xf numFmtId="38" fontId="68" fillId="7" borderId="44" xfId="60" applyNumberFormat="1" applyFont="1" applyFill="1" applyBorder="1" applyAlignment="1" applyProtection="1">
      <alignment horizontal="left"/>
    </xf>
    <xf numFmtId="38" fontId="65" fillId="0" borderId="35" xfId="60" applyNumberFormat="1" applyFont="1" applyFill="1" applyBorder="1" applyAlignment="1" applyProtection="1">
      <alignment horizontal="center"/>
    </xf>
    <xf numFmtId="38" fontId="65" fillId="0" borderId="38" xfId="60" applyNumberFormat="1" applyFont="1" applyFill="1" applyBorder="1" applyAlignment="1" applyProtection="1">
      <alignment horizontal="center"/>
    </xf>
    <xf numFmtId="0" fontId="57" fillId="0" borderId="35" xfId="0" applyFont="1" applyFill="1" applyBorder="1" applyAlignment="1">
      <alignment horizontal="left" vertical="center"/>
    </xf>
    <xf numFmtId="0" fontId="57" fillId="0" borderId="38" xfId="0" applyFont="1" applyFill="1" applyBorder="1" applyAlignment="1">
      <alignment horizontal="left" vertical="center"/>
    </xf>
    <xf numFmtId="49" fontId="57" fillId="7" borderId="33" xfId="60" applyNumberFormat="1" applyFont="1" applyFill="1" applyBorder="1" applyAlignment="1" applyProtection="1">
      <alignment horizontal="center" vertical="center" wrapText="1"/>
    </xf>
    <xf numFmtId="49" fontId="57" fillId="7" borderId="34" xfId="60" applyNumberFormat="1" applyFont="1" applyFill="1" applyBorder="1" applyAlignment="1" applyProtection="1">
      <alignment horizontal="center" vertical="center" wrapText="1"/>
    </xf>
    <xf numFmtId="49" fontId="57" fillId="7" borderId="22" xfId="60" applyNumberFormat="1" applyFont="1" applyFill="1" applyBorder="1" applyAlignment="1" applyProtection="1">
      <alignment horizontal="center" vertical="center" wrapText="1"/>
    </xf>
    <xf numFmtId="0" fontId="65" fillId="0" borderId="35" xfId="0" applyFont="1" applyFill="1" applyBorder="1" applyAlignment="1">
      <alignment horizontal="left"/>
    </xf>
    <xf numFmtId="0" fontId="65" fillId="0" borderId="38" xfId="0" applyFont="1" applyFill="1" applyBorder="1" applyAlignment="1">
      <alignment horizontal="left"/>
    </xf>
    <xf numFmtId="0" fontId="47" fillId="0" borderId="20" xfId="0" applyFont="1" applyFill="1" applyBorder="1" applyAlignment="1">
      <alignment horizontal="center" vertical="center"/>
    </xf>
    <xf numFmtId="38" fontId="47" fillId="7" borderId="35" xfId="60" applyNumberFormat="1" applyFont="1" applyFill="1" applyBorder="1" applyAlignment="1" applyProtection="1">
      <alignment horizontal="left"/>
    </xf>
    <xf numFmtId="38" fontId="47" fillId="7" borderId="38" xfId="60" applyNumberFormat="1" applyFont="1" applyFill="1" applyBorder="1" applyAlignment="1" applyProtection="1">
      <alignment horizontal="left"/>
    </xf>
    <xf numFmtId="0" fontId="47" fillId="0" borderId="50" xfId="0" applyFont="1" applyFill="1" applyBorder="1" applyAlignment="1">
      <alignment horizontal="center" vertical="center"/>
    </xf>
    <xf numFmtId="0" fontId="47" fillId="0" borderId="13" xfId="0" applyFont="1" applyFill="1" applyBorder="1" applyAlignment="1">
      <alignment horizontal="center" vertical="center"/>
    </xf>
    <xf numFmtId="0" fontId="47" fillId="0" borderId="19" xfId="0" applyFont="1" applyFill="1" applyBorder="1" applyAlignment="1">
      <alignment horizontal="center" vertical="center"/>
    </xf>
    <xf numFmtId="0" fontId="47" fillId="0" borderId="21" xfId="0" applyFont="1" applyFill="1" applyBorder="1" applyAlignment="1">
      <alignment horizontal="center" vertical="center"/>
    </xf>
    <xf numFmtId="0" fontId="47" fillId="0" borderId="12" xfId="0" applyFont="1" applyFill="1" applyBorder="1" applyAlignment="1">
      <alignment horizontal="center" vertical="center"/>
    </xf>
    <xf numFmtId="0" fontId="47" fillId="0" borderId="51" xfId="0" quotePrefix="1" applyFont="1" applyFill="1" applyBorder="1" applyAlignment="1" applyProtection="1">
      <alignment horizontal="center" vertical="center"/>
      <protection locked="0"/>
    </xf>
    <xf numFmtId="0" fontId="47" fillId="0" borderId="52" xfId="0" quotePrefix="1" applyFont="1" applyFill="1" applyBorder="1" applyAlignment="1" applyProtection="1">
      <alignment horizontal="center" vertical="center"/>
      <protection locked="0"/>
    </xf>
    <xf numFmtId="0" fontId="47" fillId="0" borderId="51" xfId="0" applyFont="1" applyFill="1" applyBorder="1" applyAlignment="1" applyProtection="1">
      <alignment horizontal="center" vertical="center"/>
      <protection locked="0"/>
    </xf>
    <xf numFmtId="0" fontId="47" fillId="0" borderId="52" xfId="0" applyFont="1" applyFill="1" applyBorder="1" applyAlignment="1" applyProtection="1">
      <alignment horizontal="center" vertical="center"/>
      <protection locked="0"/>
    </xf>
    <xf numFmtId="0" fontId="47" fillId="0" borderId="35" xfId="0" applyFont="1" applyFill="1" applyBorder="1" applyAlignment="1">
      <alignment horizontal="left" vertical="center"/>
    </xf>
    <xf numFmtId="0" fontId="47" fillId="0" borderId="38" xfId="0" applyFont="1" applyFill="1" applyBorder="1" applyAlignment="1">
      <alignment horizontal="left" vertical="center"/>
    </xf>
    <xf numFmtId="0" fontId="47" fillId="0" borderId="24" xfId="0" applyFont="1" applyFill="1" applyBorder="1" applyAlignment="1">
      <alignment horizontal="center"/>
    </xf>
    <xf numFmtId="0" fontId="47" fillId="0" borderId="17" xfId="0" applyFont="1" applyFill="1" applyBorder="1" applyAlignment="1">
      <alignment horizontal="center"/>
    </xf>
    <xf numFmtId="0" fontId="68" fillId="0" borderId="41" xfId="0" applyFont="1" applyFill="1" applyBorder="1" applyAlignment="1">
      <alignment horizontal="left"/>
    </xf>
    <xf numFmtId="0" fontId="68" fillId="0" borderId="39" xfId="0" applyFont="1" applyFill="1" applyBorder="1" applyAlignment="1">
      <alignment horizontal="left"/>
    </xf>
    <xf numFmtId="40" fontId="38" fillId="7" borderId="53" xfId="60" applyFont="1" applyFill="1" applyBorder="1" applyAlignment="1">
      <alignment horizontal="center"/>
    </xf>
    <xf numFmtId="40" fontId="38" fillId="7" borderId="1" xfId="60" applyFont="1" applyFill="1" applyBorder="1" applyAlignment="1">
      <alignment horizontal="center"/>
    </xf>
    <xf numFmtId="0" fontId="27" fillId="7" borderId="53" xfId="68" applyFont="1" applyFill="1" applyBorder="1" applyAlignment="1">
      <alignment horizontal="center"/>
    </xf>
    <xf numFmtId="0" fontId="27" fillId="7" borderId="54" xfId="68" applyFont="1" applyFill="1" applyBorder="1" applyAlignment="1">
      <alignment horizontal="center"/>
    </xf>
    <xf numFmtId="40" fontId="37" fillId="0" borderId="7" xfId="60" applyFont="1" applyBorder="1" applyAlignment="1">
      <alignment horizontal="left"/>
    </xf>
    <xf numFmtId="40" fontId="37" fillId="0" borderId="0" xfId="60" applyFont="1" applyBorder="1" applyAlignment="1">
      <alignment horizontal="left"/>
    </xf>
    <xf numFmtId="40" fontId="4" fillId="0" borderId="0" xfId="60" applyFont="1" applyBorder="1" applyAlignment="1">
      <alignment vertical="center"/>
    </xf>
    <xf numFmtId="40" fontId="10" fillId="0" borderId="7" xfId="60" applyFont="1" applyBorder="1" applyAlignment="1">
      <alignment horizontal="center"/>
    </xf>
    <xf numFmtId="40" fontId="10" fillId="0" borderId="0" xfId="60" applyFont="1" applyBorder="1" applyAlignment="1">
      <alignment horizontal="center"/>
    </xf>
    <xf numFmtId="40" fontId="10" fillId="0" borderId="8" xfId="60" applyFont="1" applyBorder="1" applyAlignment="1">
      <alignment horizontal="center"/>
    </xf>
    <xf numFmtId="0" fontId="60" fillId="0" borderId="0" xfId="0" applyFont="1" applyBorder="1" applyAlignment="1">
      <alignment horizontal="center"/>
    </xf>
    <xf numFmtId="0" fontId="61" fillId="0" borderId="0" xfId="0" applyFont="1" applyBorder="1" applyAlignment="1">
      <alignment horizontal="center"/>
    </xf>
    <xf numFmtId="0" fontId="62" fillId="0" borderId="0" xfId="0" applyFont="1" applyBorder="1" applyAlignment="1">
      <alignment horizontal="center" wrapText="1"/>
    </xf>
    <xf numFmtId="0" fontId="62" fillId="0" borderId="0" xfId="0" applyFont="1" applyBorder="1" applyAlignment="1">
      <alignment horizontal="center"/>
    </xf>
  </cellXfs>
  <cellStyles count="75">
    <cellStyle name=",;F'KOIT[[WAAHK" xfId="1"/>
    <cellStyle name="?? [0]_PERSONAL" xfId="2"/>
    <cellStyle name="???? [0.00]_????" xfId="3"/>
    <cellStyle name="??????[0]_PERSONAL" xfId="4"/>
    <cellStyle name="??????PERSONAL" xfId="5"/>
    <cellStyle name="?????[0]_PERSONAL" xfId="6"/>
    <cellStyle name="?????PERSONAL" xfId="7"/>
    <cellStyle name="????_????" xfId="8"/>
    <cellStyle name="???[0]_PERSONAL" xfId="9"/>
    <cellStyle name="???_PERSONAL" xfId="10"/>
    <cellStyle name="??_??" xfId="11"/>
    <cellStyle name="?@??laroux" xfId="12"/>
    <cellStyle name="=C:\WINDOWS\SYSTEM32\COMMAND.COM" xfId="13"/>
    <cellStyle name="0,0_x000d__x000a_NA_x000d__x000a_" xfId="72"/>
    <cellStyle name="Calc Currency (0)" xfId="14"/>
    <cellStyle name="Calc Currency (2)" xfId="15"/>
    <cellStyle name="Calc Percent (0)" xfId="16"/>
    <cellStyle name="Calc Percent (1)" xfId="17"/>
    <cellStyle name="Calc Percent (2)" xfId="18"/>
    <cellStyle name="Calc Units (0)" xfId="19"/>
    <cellStyle name="Calc Units (1)" xfId="20"/>
    <cellStyle name="Calc Units (2)" xfId="21"/>
    <cellStyle name="Comma" xfId="60" builtinId="3"/>
    <cellStyle name="Comma [00]" xfId="22"/>
    <cellStyle name="Comma_50-8355เฉพาะปัว" xfId="23"/>
    <cellStyle name="Comma_แบบตารางใหม่" xfId="24"/>
    <cellStyle name="Currency [00]" xfId="25"/>
    <cellStyle name="Date Short" xfId="26"/>
    <cellStyle name="Enter Currency (0)" xfId="27"/>
    <cellStyle name="Enter Currency (2)" xfId="28"/>
    <cellStyle name="Enter Units (0)" xfId="29"/>
    <cellStyle name="Enter Units (1)" xfId="30"/>
    <cellStyle name="Enter Units (2)" xfId="31"/>
    <cellStyle name="Grey" xfId="32"/>
    <cellStyle name="Header1" xfId="33"/>
    <cellStyle name="Header2" xfId="34"/>
    <cellStyle name="Input [yellow]" xfId="35"/>
    <cellStyle name="Link Currency (0)" xfId="36"/>
    <cellStyle name="Link Currency (2)" xfId="37"/>
    <cellStyle name="Link Units (0)" xfId="38"/>
    <cellStyle name="Link Units (1)" xfId="39"/>
    <cellStyle name="Link Units (2)" xfId="40"/>
    <cellStyle name="Normal" xfId="0" builtinId="0"/>
    <cellStyle name="Normal - Style1" xfId="41"/>
    <cellStyle name="Normal 2" xfId="73"/>
    <cellStyle name="Normal_50-10127อุดรธานี" xfId="42"/>
    <cellStyle name="Normal_แบบตารางใหม่" xfId="43"/>
    <cellStyle name="Normal_ใบสรุปราคา (2)" xfId="44"/>
    <cellStyle name="ParaBirimi [0]_RESULTS" xfId="45"/>
    <cellStyle name="ParaBirimi_RESULTS" xfId="46"/>
    <cellStyle name="Percent [0]" xfId="47"/>
    <cellStyle name="Percent [00]" xfId="48"/>
    <cellStyle name="Percent [2]" xfId="49"/>
    <cellStyle name="PrePop Currency (0)" xfId="50"/>
    <cellStyle name="PrePop Currency (2)" xfId="51"/>
    <cellStyle name="PrePop Units (0)" xfId="52"/>
    <cellStyle name="PrePop Units (1)" xfId="53"/>
    <cellStyle name="PrePop Units (2)" xfId="54"/>
    <cellStyle name="Text Indent A" xfId="55"/>
    <cellStyle name="Text Indent B" xfId="56"/>
    <cellStyle name="Text Indent C" xfId="57"/>
    <cellStyle name="Virg? [0]_RESULTS" xfId="58"/>
    <cellStyle name="Virg?_RESULTS" xfId="59"/>
    <cellStyle name="เครื่องหมายจุลภาค 2" xfId="61"/>
    <cellStyle name="เครื่องหมายจุลภาค 3" xfId="69"/>
    <cellStyle name="เครื่องหมายจุลภาค_4580&amp;87-7-46" xfId="62"/>
    <cellStyle name="เชื่อมโยงหลายมิติ_10091" xfId="63"/>
    <cellStyle name="ตามการเชื่อมโยงหลายมิติ_10091" xfId="64"/>
    <cellStyle name="ปกติ 2" xfId="65"/>
    <cellStyle name="ปกติ 2 2" xfId="74"/>
    <cellStyle name="ปกติ 3" xfId="70"/>
    <cellStyle name="ปกติ_4580&amp;87-7-46" xfId="66"/>
    <cellStyle name="ปกติ_50-8732  ฟอร์มตารางใหม่" xfId="67"/>
    <cellStyle name="ปกติ_คำนวณค่าเฉลี่ย Factor-F_6% 2" xfId="68"/>
    <cellStyle name="เปอร์เซ็นต์ 2" xfId="7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866775</xdr:colOff>
      <xdr:row>15</xdr:row>
      <xdr:rowOff>0</xdr:rowOff>
    </xdr:from>
    <xdr:to>
      <xdr:col>1</xdr:col>
      <xdr:colOff>57150</xdr:colOff>
      <xdr:row>15</xdr:row>
      <xdr:rowOff>0</xdr:rowOff>
    </xdr:to>
    <xdr:sp macro="" textlink="">
      <xdr:nvSpPr>
        <xdr:cNvPr id="24891" name="Rectangle 1">
          <a:extLst>
            <a:ext uri="{FF2B5EF4-FFF2-40B4-BE49-F238E27FC236}">
              <a16:creationId xmlns="" xmlns:a16="http://schemas.microsoft.com/office/drawing/2014/main" id="{00000000-0008-0000-0100-00003B610000}"/>
            </a:ext>
          </a:extLst>
        </xdr:cNvPr>
        <xdr:cNvSpPr>
          <a:spLocks noChangeArrowheads="1"/>
        </xdr:cNvSpPr>
      </xdr:nvSpPr>
      <xdr:spPr bwMode="auto">
        <a:xfrm>
          <a:off x="981075" y="4229100"/>
          <a:ext cx="5715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180975</xdr:colOff>
      <xdr:row>21</xdr:row>
      <xdr:rowOff>114300</xdr:rowOff>
    </xdr:from>
    <xdr:to>
      <xdr:col>0</xdr:col>
      <xdr:colOff>285750</xdr:colOff>
      <xdr:row>21</xdr:row>
      <xdr:rowOff>228600</xdr:rowOff>
    </xdr:to>
    <xdr:sp macro="" textlink="">
      <xdr:nvSpPr>
        <xdr:cNvPr id="24892" name="Rectangle 11">
          <a:extLst>
            <a:ext uri="{FF2B5EF4-FFF2-40B4-BE49-F238E27FC236}">
              <a16:creationId xmlns="" xmlns:a16="http://schemas.microsoft.com/office/drawing/2014/main" id="{00000000-0008-0000-0100-00003C610000}"/>
            </a:ext>
          </a:extLst>
        </xdr:cNvPr>
        <xdr:cNvSpPr>
          <a:spLocks noChangeArrowheads="1"/>
        </xdr:cNvSpPr>
      </xdr:nvSpPr>
      <xdr:spPr bwMode="auto">
        <a:xfrm>
          <a:off x="704850" y="619125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20</xdr:row>
      <xdr:rowOff>66675</xdr:rowOff>
    </xdr:from>
    <xdr:to>
      <xdr:col>0</xdr:col>
      <xdr:colOff>257175</xdr:colOff>
      <xdr:row>20</xdr:row>
      <xdr:rowOff>180975</xdr:rowOff>
    </xdr:to>
    <xdr:sp macro="" textlink="">
      <xdr:nvSpPr>
        <xdr:cNvPr id="24498" name="Rectangle 2">
          <a:extLst>
            <a:ext uri="{FF2B5EF4-FFF2-40B4-BE49-F238E27FC236}">
              <a16:creationId xmlns="" xmlns:a16="http://schemas.microsoft.com/office/drawing/2014/main" id="{00000000-0008-0000-0200-0000B25F0000}"/>
            </a:ext>
          </a:extLst>
        </xdr:cNvPr>
        <xdr:cNvSpPr>
          <a:spLocks noChangeArrowheads="1"/>
        </xdr:cNvSpPr>
      </xdr:nvSpPr>
      <xdr:spPr bwMode="auto">
        <a:xfrm>
          <a:off x="152400" y="563880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152400</xdr:colOff>
      <xdr:row>21</xdr:row>
      <xdr:rowOff>57150</xdr:rowOff>
    </xdr:from>
    <xdr:to>
      <xdr:col>0</xdr:col>
      <xdr:colOff>257175</xdr:colOff>
      <xdr:row>21</xdr:row>
      <xdr:rowOff>171450</xdr:rowOff>
    </xdr:to>
    <xdr:sp macro="" textlink="">
      <xdr:nvSpPr>
        <xdr:cNvPr id="24499" name="Rectangle 2">
          <a:extLst>
            <a:ext uri="{FF2B5EF4-FFF2-40B4-BE49-F238E27FC236}">
              <a16:creationId xmlns="" xmlns:a16="http://schemas.microsoft.com/office/drawing/2014/main" id="{00000000-0008-0000-0200-0000B35F0000}"/>
            </a:ext>
          </a:extLst>
        </xdr:cNvPr>
        <xdr:cNvSpPr>
          <a:spLocks noChangeArrowheads="1"/>
        </xdr:cNvSpPr>
      </xdr:nvSpPr>
      <xdr:spPr bwMode="auto">
        <a:xfrm>
          <a:off x="152400" y="590550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3" name="AutoShape 5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4" name="Text Box 6"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5" name="AutoShape 7"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6" name="Text Box 8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7" name="AutoShape 9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aya2\d_salaya2\WINDOWS\TEMP\Cost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INDOWS\TEMP\&#3648;&#3626;&#3609;&#3629;&#3619;&#3634;&#3588;&#3634;-%20(&#3626;&#3641;&#3605;&#3619;)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สรุป"/>
      <sheetName val="ศูนย์การแพทย์"/>
      <sheetName val="หอพักผู้ป่วย"/>
      <sheetName val="อาคารบริการ"/>
      <sheetName val="สรศป"/>
      <sheetName val="Cost2"/>
      <sheetName val="FR"/>
      <sheetName val="Sheet1"/>
      <sheetName val="วัดใต้"/>
      <sheetName val="산근"/>
      <sheetName val="#REF"/>
      <sheetName val="封面 "/>
      <sheetName val="粉刷"/>
      <sheetName val="裝修"/>
      <sheetName val="風管工程"/>
      <sheetName val="合約價"/>
      <sheetName val="ราคาต่อหน่วย2-9"/>
      <sheetName val="_x0000__x0000__x0000__x0000__x0000_@_x001c__x0014__x0000__x0000__x0000__x0000__x0000__x0002__x0011__x0014__x0000__x0000__x0000__x0000__x0000_ñCe?_x0001__x0000__x0000__x0000_0_x0000_"/>
      <sheetName val=""/>
      <sheetName val="รวมราคาทั้งสิ้น"/>
      <sheetName val="????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"/>
      <sheetName val="BankofThailand"/>
      <sheetName val="TAC"/>
      <sheetName val="รามไทย"/>
      <sheetName val="FORM"/>
      <sheetName val="Quote"/>
      <sheetName val="ตามลูกค้าต้องการ"/>
      <sheetName val="ราคาหนังแท้-เทียม"/>
      <sheetName val="สรุป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7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69"/>
  <sheetViews>
    <sheetView showGridLines="0" view="pageBreakPreview" topLeftCell="A10" zoomScaleSheetLayoutView="100" workbookViewId="0">
      <selection activeCell="L17" sqref="L17"/>
    </sheetView>
  </sheetViews>
  <sheetFormatPr defaultColWidth="9.1640625" defaultRowHeight="18.75"/>
  <cols>
    <col min="1" max="1" width="8" style="42" customWidth="1"/>
    <col min="2" max="2" width="16.6640625" style="42" customWidth="1"/>
    <col min="3" max="3" width="22.6640625" style="42" customWidth="1"/>
    <col min="4" max="4" width="15.83203125" style="42" customWidth="1"/>
    <col min="5" max="5" width="14.5" style="42" customWidth="1"/>
    <col min="6" max="6" width="16.6640625" style="42" customWidth="1"/>
    <col min="7" max="7" width="13.6640625" style="42" customWidth="1"/>
    <col min="8" max="8" width="7.83203125" style="42" customWidth="1"/>
    <col min="9" max="9" width="16" style="42" customWidth="1"/>
    <col min="10" max="10" width="15.33203125" style="42" customWidth="1"/>
    <col min="11" max="11" width="20.5" style="42" customWidth="1"/>
    <col min="12" max="12" width="16.33203125" style="42" bestFit="1" customWidth="1"/>
    <col min="13" max="16384" width="9.1640625" style="42"/>
  </cols>
  <sheetData>
    <row r="1" spans="1:14" ht="36" customHeight="1">
      <c r="A1" s="458" t="s">
        <v>1</v>
      </c>
      <c r="B1" s="458"/>
      <c r="C1" s="458"/>
      <c r="D1" s="458"/>
      <c r="E1" s="458"/>
      <c r="F1" s="458"/>
      <c r="G1" s="458"/>
      <c r="H1" s="458"/>
      <c r="I1" s="458"/>
      <c r="K1" s="43" t="s">
        <v>10</v>
      </c>
    </row>
    <row r="2" spans="1:14" ht="23.25" customHeight="1">
      <c r="A2" s="469" t="str">
        <f>ปร5!A3</f>
        <v>ชื่อโครงการ/งานก่อสร้างอาคารเรียนระดับก่อนปฐมวัยโรงเรียนสาธิตมหาวิทยาลัยราชภัฏลำปาง</v>
      </c>
      <c r="B2" s="470"/>
      <c r="C2" s="470"/>
      <c r="D2" s="470"/>
      <c r="E2" s="470"/>
      <c r="F2" s="470"/>
      <c r="G2" s="470"/>
      <c r="H2" s="470"/>
      <c r="I2" s="471"/>
    </row>
    <row r="3" spans="1:14" ht="21.75">
      <c r="A3" s="472" t="str">
        <f>ปร5!A4</f>
        <v>สถานที่ก่อสร้าง   ภายในบริเวณมหาวิทยาลัยราชภัฏลำปาง         แบบเลขที่</v>
      </c>
      <c r="B3" s="473"/>
      <c r="C3" s="473"/>
      <c r="D3" s="473"/>
      <c r="E3" s="473"/>
      <c r="F3" s="473"/>
      <c r="G3" s="473"/>
      <c r="H3" s="473"/>
      <c r="I3" s="474"/>
    </row>
    <row r="4" spans="1:14" ht="21.75">
      <c r="A4" s="472" t="str">
        <f>ปร5!A5</f>
        <v>หน่วยงานเจ้าของโครงการ/งานก่อสร้าง   มหาวิทยาลัยราชภัฏลำปาง</v>
      </c>
      <c r="B4" s="473"/>
      <c r="C4" s="473"/>
      <c r="D4" s="473"/>
      <c r="E4" s="473"/>
      <c r="F4" s="473"/>
      <c r="G4" s="473"/>
      <c r="H4" s="473"/>
      <c r="I4" s="474"/>
    </row>
    <row r="5" spans="1:14" ht="21.75">
      <c r="A5" s="472" t="s">
        <v>94</v>
      </c>
      <c r="B5" s="473"/>
      <c r="C5" s="473"/>
      <c r="D5" s="473"/>
      <c r="E5" s="473"/>
      <c r="F5" s="473"/>
      <c r="G5" s="473"/>
      <c r="H5" s="473"/>
      <c r="I5" s="474"/>
    </row>
    <row r="6" spans="1:14" ht="21.75">
      <c r="A6" s="475">
        <f>ปร5!A6</f>
        <v>0</v>
      </c>
      <c r="B6" s="476"/>
      <c r="C6" s="476"/>
      <c r="D6" s="476"/>
      <c r="E6" s="476"/>
      <c r="F6" s="476"/>
      <c r="G6" s="476"/>
      <c r="H6" s="476"/>
      <c r="I6" s="477"/>
    </row>
    <row r="7" spans="1:14" ht="21.75">
      <c r="A7" s="478" t="s">
        <v>54</v>
      </c>
      <c r="B7" s="479"/>
      <c r="C7" s="479"/>
      <c r="D7" s="479"/>
      <c r="E7" s="479"/>
      <c r="F7" s="479"/>
      <c r="G7" s="479"/>
      <c r="H7" s="479"/>
      <c r="I7" s="480"/>
    </row>
    <row r="8" spans="1:14" ht="21.75">
      <c r="A8" s="150"/>
      <c r="B8" s="44"/>
      <c r="C8" s="45"/>
      <c r="D8" s="46"/>
      <c r="E8" s="47"/>
      <c r="F8" s="47"/>
      <c r="G8" s="48"/>
      <c r="H8" s="49"/>
      <c r="I8" s="50"/>
    </row>
    <row r="9" spans="1:14" ht="21.75">
      <c r="A9" s="150"/>
      <c r="B9" s="44"/>
      <c r="C9" s="45"/>
      <c r="D9" s="46"/>
      <c r="E9" s="47"/>
      <c r="F9" s="47"/>
      <c r="G9" s="104"/>
      <c r="H9" s="49"/>
      <c r="I9" s="50"/>
    </row>
    <row r="10" spans="1:14" ht="21.75">
      <c r="A10" s="51"/>
      <c r="B10" s="52"/>
      <c r="C10" s="53"/>
      <c r="D10" s="54"/>
      <c r="E10" s="55"/>
      <c r="F10" s="55"/>
      <c r="G10" s="55"/>
      <c r="H10" s="54"/>
      <c r="I10" s="56"/>
      <c r="J10" s="57"/>
      <c r="K10" s="57"/>
      <c r="L10" s="57"/>
      <c r="M10" s="57"/>
      <c r="N10" s="57"/>
    </row>
    <row r="11" spans="1:14" ht="26.25" customHeight="1">
      <c r="A11" s="481" t="s">
        <v>99</v>
      </c>
      <c r="B11" s="482"/>
      <c r="C11" s="482"/>
      <c r="D11" s="482"/>
      <c r="E11" s="482"/>
      <c r="F11" s="482"/>
      <c r="G11" s="482"/>
      <c r="H11" s="482"/>
      <c r="I11" s="483"/>
      <c r="J11" s="57"/>
      <c r="K11" s="57"/>
      <c r="L11" s="57"/>
      <c r="M11" s="57"/>
      <c r="N11" s="57"/>
    </row>
    <row r="12" spans="1:14" s="58" customFormat="1" ht="24" customHeight="1">
      <c r="A12" s="459" t="s">
        <v>3</v>
      </c>
      <c r="B12" s="461" t="s">
        <v>15</v>
      </c>
      <c r="C12" s="462"/>
      <c r="D12" s="463"/>
      <c r="E12" s="467" t="s">
        <v>9</v>
      </c>
      <c r="F12" s="468"/>
      <c r="G12" s="461" t="s">
        <v>14</v>
      </c>
      <c r="H12" s="462"/>
      <c r="I12" s="463"/>
      <c r="J12" s="57"/>
      <c r="K12" s="57"/>
      <c r="L12" s="57"/>
      <c r="M12" s="57"/>
      <c r="N12" s="57"/>
    </row>
    <row r="13" spans="1:14" s="58" customFormat="1" ht="24" customHeight="1">
      <c r="A13" s="460"/>
      <c r="B13" s="464"/>
      <c r="C13" s="465"/>
      <c r="D13" s="466"/>
      <c r="E13" s="59"/>
      <c r="F13" s="59"/>
      <c r="G13" s="464"/>
      <c r="H13" s="465"/>
      <c r="I13" s="466"/>
      <c r="J13" s="57"/>
      <c r="K13" s="57"/>
      <c r="L13" s="57"/>
      <c r="M13" s="57"/>
      <c r="N13" s="57"/>
    </row>
    <row r="14" spans="1:14" s="58" customFormat="1" ht="24" customHeight="1">
      <c r="A14" s="60">
        <v>1</v>
      </c>
      <c r="B14" s="61" t="s">
        <v>4</v>
      </c>
      <c r="C14" s="62"/>
      <c r="D14" s="63"/>
      <c r="E14" s="64"/>
      <c r="F14" s="65">
        <f>'สวนที่1-ก่อสร้าง(ปร4)'!K42</f>
        <v>0</v>
      </c>
      <c r="G14" s="484"/>
      <c r="H14" s="485"/>
      <c r="I14" s="486"/>
      <c r="J14" s="57"/>
      <c r="K14" s="57"/>
      <c r="L14" s="57"/>
      <c r="M14" s="57"/>
      <c r="N14" s="57"/>
    </row>
    <row r="15" spans="1:14" s="58" customFormat="1" ht="24" customHeight="1">
      <c r="A15" s="66"/>
      <c r="B15" s="67" t="s">
        <v>5</v>
      </c>
      <c r="C15" s="68"/>
      <c r="D15" s="69">
        <f>ปร5!H10</f>
        <v>1.3079000000000001</v>
      </c>
      <c r="E15" s="70"/>
      <c r="F15" s="71">
        <f>F14*D15</f>
        <v>0</v>
      </c>
      <c r="G15" s="484"/>
      <c r="H15" s="485"/>
      <c r="I15" s="486"/>
      <c r="J15" s="57"/>
      <c r="K15" s="57"/>
      <c r="L15" s="57"/>
      <c r="M15" s="57"/>
      <c r="N15" s="57"/>
    </row>
    <row r="16" spans="1:14" s="58" customFormat="1" ht="24" customHeight="1">
      <c r="A16" s="72">
        <v>2</v>
      </c>
      <c r="B16" s="73" t="s">
        <v>6</v>
      </c>
      <c r="C16" s="74"/>
      <c r="D16" s="75"/>
      <c r="E16" s="64"/>
      <c r="F16" s="65">
        <f>'สวนที่2-ครุภันจัดชื(ปร4) (2)'!K43</f>
        <v>0</v>
      </c>
      <c r="G16" s="141"/>
      <c r="H16" s="142"/>
      <c r="I16" s="143"/>
      <c r="J16" s="57"/>
      <c r="K16" s="57"/>
      <c r="L16" s="57"/>
      <c r="M16" s="57"/>
      <c r="N16" s="57"/>
    </row>
    <row r="17" spans="1:14" s="58" customFormat="1" ht="24" customHeight="1">
      <c r="A17" s="76"/>
      <c r="B17" s="67" t="s">
        <v>7</v>
      </c>
      <c r="C17" s="68"/>
      <c r="D17" s="77">
        <v>7.0000000000000007E-2</v>
      </c>
      <c r="E17" s="70"/>
      <c r="F17" s="71">
        <f>F16*1.07</f>
        <v>0</v>
      </c>
      <c r="G17" s="141"/>
      <c r="H17" s="120"/>
      <c r="I17" s="121"/>
      <c r="J17" s="452"/>
      <c r="K17" s="441"/>
      <c r="L17" s="57"/>
      <c r="M17" s="453"/>
      <c r="N17" s="57"/>
    </row>
    <row r="18" spans="1:14" s="58" customFormat="1" ht="24" customHeight="1">
      <c r="A18" s="72">
        <v>3</v>
      </c>
      <c r="B18" s="73" t="s">
        <v>8</v>
      </c>
      <c r="C18" s="74"/>
      <c r="D18" s="75"/>
      <c r="E18" s="78"/>
      <c r="F18" s="79"/>
      <c r="G18" s="141"/>
      <c r="H18" s="122"/>
      <c r="I18" s="123"/>
      <c r="J18" s="57"/>
      <c r="K18" s="57"/>
      <c r="L18" s="57"/>
      <c r="M18" s="57"/>
      <c r="N18" s="57"/>
    </row>
    <row r="19" spans="1:14" s="58" customFormat="1" ht="24" customHeight="1">
      <c r="A19" s="80"/>
      <c r="B19" s="68"/>
      <c r="C19" s="68"/>
      <c r="D19" s="81"/>
      <c r="E19" s="82"/>
      <c r="F19" s="83"/>
      <c r="G19" s="144"/>
      <c r="H19" s="124"/>
      <c r="I19" s="125"/>
      <c r="J19" s="441"/>
      <c r="K19" s="319"/>
      <c r="L19" s="57"/>
      <c r="M19" s="57"/>
      <c r="N19" s="57"/>
    </row>
    <row r="20" spans="1:14" s="57" customFormat="1" ht="24" customHeight="1">
      <c r="A20" s="84" t="s">
        <v>2</v>
      </c>
      <c r="B20" s="85"/>
      <c r="C20" s="86"/>
      <c r="D20" s="86"/>
      <c r="E20" s="87"/>
      <c r="F20" s="88">
        <f>F15+F17+F18</f>
        <v>0</v>
      </c>
      <c r="G20" s="126"/>
      <c r="H20" s="127"/>
      <c r="I20" s="128"/>
      <c r="K20" s="319"/>
    </row>
    <row r="21" spans="1:14" s="57" customFormat="1" ht="25.5" customHeight="1" thickBot="1">
      <c r="A21" s="89" t="s">
        <v>0</v>
      </c>
      <c r="B21" s="90"/>
      <c r="C21" s="91"/>
      <c r="D21" s="91"/>
      <c r="E21" s="92"/>
      <c r="F21" s="402"/>
      <c r="G21" s="126"/>
      <c r="H21" s="127"/>
      <c r="I21" s="128"/>
      <c r="K21" s="319"/>
    </row>
    <row r="22" spans="1:14" s="57" customFormat="1" ht="25.5" customHeight="1" thickTop="1">
      <c r="A22" s="93"/>
      <c r="B22" s="94" t="s">
        <v>11</v>
      </c>
      <c r="C22" s="95">
        <v>650</v>
      </c>
      <c r="D22" s="96" t="s">
        <v>43</v>
      </c>
      <c r="E22" s="97"/>
      <c r="F22" s="98">
        <f>SUM(F21/C22)</f>
        <v>0</v>
      </c>
      <c r="G22" s="487" t="s">
        <v>44</v>
      </c>
      <c r="H22" s="488"/>
      <c r="I22" s="489"/>
      <c r="K22" s="441"/>
      <c r="L22" s="441"/>
    </row>
    <row r="23" spans="1:14" s="57" customFormat="1" ht="25.5" customHeight="1">
      <c r="A23" s="99"/>
      <c r="B23" s="490" t="s">
        <v>45</v>
      </c>
      <c r="C23" s="490"/>
      <c r="D23" s="491"/>
      <c r="E23" s="492" t="str">
        <f>BAHTTEXT(F21)</f>
        <v>ศูนย์บาทถ้วน</v>
      </c>
      <c r="F23" s="493"/>
      <c r="G23" s="493"/>
      <c r="H23" s="493"/>
      <c r="I23" s="494"/>
    </row>
    <row r="24" spans="1:14" s="284" customFormat="1" ht="27" customHeight="1">
      <c r="A24" s="290"/>
      <c r="B24" s="291"/>
      <c r="C24" s="292"/>
      <c r="D24" s="292"/>
      <c r="E24" s="292"/>
      <c r="F24" s="293"/>
      <c r="G24" s="293"/>
      <c r="H24" s="293"/>
      <c r="I24" s="294"/>
      <c r="J24" s="286"/>
      <c r="K24" s="286"/>
      <c r="L24" s="286"/>
      <c r="M24" s="286"/>
      <c r="N24" s="286"/>
    </row>
    <row r="25" spans="1:14" ht="24" customHeight="1">
      <c r="A25" s="288"/>
      <c r="B25" s="288"/>
      <c r="C25" s="454"/>
      <c r="D25" s="454"/>
      <c r="E25" s="454"/>
      <c r="F25" s="454"/>
      <c r="G25" s="454"/>
      <c r="H25" s="454"/>
      <c r="I25" s="454"/>
      <c r="J25" s="101"/>
      <c r="K25" s="101"/>
    </row>
    <row r="26" spans="1:14" ht="24" customHeight="1">
      <c r="A26" s="136"/>
      <c r="B26" s="136"/>
      <c r="C26" s="455"/>
      <c r="D26" s="455"/>
      <c r="E26" s="455"/>
      <c r="F26" s="136"/>
      <c r="G26" s="136"/>
      <c r="H26" s="136"/>
      <c r="I26" s="136"/>
      <c r="J26" s="101"/>
      <c r="K26" s="101"/>
    </row>
    <row r="27" spans="1:14" s="285" customFormat="1" ht="24" customHeight="1">
      <c r="A27" s="136"/>
      <c r="B27" s="136"/>
      <c r="C27" s="137"/>
      <c r="D27" s="137"/>
      <c r="E27" s="137"/>
      <c r="F27" s="137"/>
      <c r="G27" s="137"/>
      <c r="H27" s="137"/>
      <c r="I27" s="138"/>
      <c r="J27" s="287"/>
      <c r="K27" s="287"/>
    </row>
    <row r="28" spans="1:14" s="103" customFormat="1" ht="21" customHeight="1">
      <c r="A28" s="136"/>
      <c r="B28" s="137"/>
      <c r="C28" s="454"/>
      <c r="D28" s="454"/>
      <c r="E28" s="454"/>
      <c r="F28" s="454"/>
      <c r="G28" s="454"/>
      <c r="H28" s="454"/>
      <c r="I28" s="454"/>
      <c r="K28" s="135"/>
      <c r="L28" s="135"/>
    </row>
    <row r="29" spans="1:14" s="103" customFormat="1" ht="24" customHeight="1">
      <c r="A29" s="288"/>
      <c r="B29" s="288"/>
      <c r="C29" s="455"/>
      <c r="D29" s="455"/>
      <c r="E29" s="455"/>
      <c r="F29" s="136"/>
      <c r="G29" s="136"/>
      <c r="H29" s="136"/>
      <c r="I29" s="136"/>
      <c r="J29" s="131"/>
      <c r="K29" s="135"/>
      <c r="L29" s="135"/>
    </row>
    <row r="30" spans="1:14" s="132" customFormat="1" ht="28.5" customHeight="1">
      <c r="A30" s="136"/>
      <c r="B30" s="288"/>
      <c r="C30" s="139"/>
      <c r="D30" s="137"/>
      <c r="E30" s="137"/>
      <c r="F30" s="137"/>
      <c r="G30" s="137"/>
      <c r="H30" s="137"/>
      <c r="I30" s="137"/>
      <c r="J30" s="281"/>
      <c r="K30" s="131"/>
      <c r="L30" s="131"/>
    </row>
    <row r="31" spans="1:14" s="103" customFormat="1" ht="21" customHeight="1">
      <c r="A31" s="294"/>
      <c r="B31" s="288"/>
      <c r="C31" s="454"/>
      <c r="D31" s="454"/>
      <c r="E31" s="454"/>
      <c r="F31" s="454"/>
      <c r="G31" s="454"/>
      <c r="H31" s="454"/>
      <c r="I31" s="454"/>
      <c r="J31" s="133"/>
      <c r="K31" s="102"/>
    </row>
    <row r="32" spans="1:14" s="103" customFormat="1" ht="21" customHeight="1">
      <c r="A32" s="294"/>
      <c r="B32" s="288"/>
      <c r="C32" s="456"/>
      <c r="D32" s="456"/>
      <c r="E32" s="456"/>
      <c r="F32" s="145"/>
      <c r="G32" s="136"/>
      <c r="H32" s="136"/>
      <c r="I32" s="140"/>
      <c r="J32" s="134"/>
      <c r="K32" s="102"/>
    </row>
    <row r="33" spans="1:11" s="132" customFormat="1" ht="26.25" customHeight="1">
      <c r="A33" s="288"/>
      <c r="B33" s="457"/>
      <c r="C33" s="457"/>
      <c r="D33" s="136"/>
      <c r="E33" s="136"/>
      <c r="F33" s="136"/>
      <c r="G33" s="136"/>
      <c r="H33" s="136"/>
      <c r="I33" s="279"/>
      <c r="J33" s="133"/>
      <c r="K33" s="133"/>
    </row>
    <row r="34" spans="1:11" s="103" customFormat="1" ht="21" customHeight="1">
      <c r="A34" s="288"/>
      <c r="B34" s="289"/>
      <c r="C34" s="454"/>
      <c r="D34" s="454"/>
      <c r="E34" s="454"/>
      <c r="F34" s="454"/>
      <c r="G34" s="454"/>
      <c r="H34" s="454"/>
      <c r="I34" s="454"/>
    </row>
    <row r="35" spans="1:11" s="103" customFormat="1" ht="21" customHeight="1">
      <c r="A35" s="288"/>
      <c r="B35" s="136"/>
      <c r="C35" s="455"/>
      <c r="D35" s="455"/>
      <c r="E35" s="455"/>
      <c r="F35" s="136"/>
      <c r="G35" s="136"/>
      <c r="H35" s="136"/>
      <c r="I35" s="140"/>
    </row>
    <row r="36" spans="1:11" s="132" customFormat="1" ht="27.75">
      <c r="A36" s="288"/>
      <c r="B36" s="136"/>
      <c r="C36" s="288"/>
      <c r="D36" s="136"/>
      <c r="E36" s="136"/>
      <c r="F36" s="280"/>
      <c r="G36" s="280"/>
      <c r="H36" s="280"/>
      <c r="I36" s="288"/>
    </row>
    <row r="37" spans="1:11" s="100" customFormat="1" ht="27.75">
      <c r="A37" s="288"/>
      <c r="B37" s="140"/>
      <c r="C37" s="454"/>
      <c r="D37" s="454"/>
      <c r="E37" s="454"/>
      <c r="F37" s="454"/>
      <c r="G37" s="454"/>
      <c r="H37" s="454"/>
      <c r="I37" s="454"/>
    </row>
    <row r="38" spans="1:11" s="100" customFormat="1" ht="27.75">
      <c r="A38" s="288"/>
      <c r="B38" s="140"/>
      <c r="C38" s="455"/>
      <c r="D38" s="455"/>
      <c r="E38" s="455"/>
      <c r="F38" s="136"/>
      <c r="G38" s="136"/>
      <c r="H38" s="136"/>
      <c r="I38" s="140"/>
    </row>
    <row r="39" spans="1:11" s="284" customFormat="1" ht="22.5" customHeight="1">
      <c r="A39" s="295"/>
      <c r="B39" s="295"/>
      <c r="C39" s="295"/>
      <c r="D39" s="295"/>
      <c r="E39" s="295"/>
      <c r="F39" s="295"/>
      <c r="G39" s="295"/>
      <c r="H39" s="295"/>
      <c r="I39" s="295"/>
    </row>
    <row r="40" spans="1:11" s="100" customFormat="1" ht="27.75">
      <c r="A40" s="295"/>
      <c r="B40" s="295"/>
      <c r="C40" s="454"/>
      <c r="D40" s="454"/>
      <c r="E40" s="454"/>
      <c r="F40" s="454"/>
      <c r="G40" s="454"/>
      <c r="H40" s="454"/>
      <c r="I40" s="454"/>
    </row>
    <row r="41" spans="1:11" s="100" customFormat="1" ht="27.75" customHeight="1">
      <c r="A41" s="295"/>
      <c r="B41" s="295"/>
      <c r="C41" s="456"/>
      <c r="D41" s="456"/>
      <c r="E41" s="456"/>
      <c r="F41" s="136"/>
      <c r="G41" s="136"/>
      <c r="H41" s="136"/>
      <c r="I41" s="140"/>
    </row>
    <row r="42" spans="1:11" s="284" customFormat="1" ht="27.75">
      <c r="A42" s="295"/>
      <c r="B42" s="295"/>
      <c r="C42" s="295"/>
      <c r="D42" s="295"/>
      <c r="E42" s="295"/>
      <c r="F42" s="295"/>
      <c r="G42" s="295"/>
      <c r="H42" s="295"/>
      <c r="I42" s="295"/>
    </row>
    <row r="43" spans="1:11" s="100" customFormat="1" ht="27.75">
      <c r="A43" s="295"/>
      <c r="B43" s="295"/>
      <c r="C43" s="454"/>
      <c r="D43" s="454"/>
      <c r="E43" s="454"/>
      <c r="F43" s="454"/>
      <c r="G43" s="454"/>
      <c r="H43" s="454"/>
      <c r="I43" s="454"/>
    </row>
    <row r="44" spans="1:11" s="100" customFormat="1" ht="27.75">
      <c r="A44" s="295"/>
      <c r="B44" s="295"/>
      <c r="C44" s="454"/>
      <c r="D44" s="454"/>
      <c r="E44" s="454"/>
      <c r="F44" s="136"/>
      <c r="G44" s="136"/>
      <c r="H44" s="136"/>
      <c r="I44" s="140"/>
    </row>
    <row r="45" spans="1:11" s="100" customFormat="1"/>
    <row r="46" spans="1:11" s="100" customFormat="1"/>
    <row r="47" spans="1:11" s="100" customFormat="1"/>
    <row r="48" spans="1:11" s="100" customFormat="1"/>
    <row r="49" s="100" customFormat="1"/>
    <row r="50" s="100" customFormat="1"/>
    <row r="51" s="100" customFormat="1"/>
    <row r="52" s="100" customFormat="1"/>
    <row r="53" s="100" customFormat="1"/>
    <row r="54" s="100" customFormat="1"/>
    <row r="55" s="100" customFormat="1"/>
    <row r="56" s="100" customFormat="1"/>
    <row r="57" s="100" customFormat="1"/>
    <row r="58" s="100" customFormat="1"/>
    <row r="59" s="100" customFormat="1"/>
    <row r="60" s="100" customFormat="1"/>
    <row r="61" s="100" customFormat="1"/>
    <row r="62" s="100" customFormat="1"/>
    <row r="63" s="100" customFormat="1"/>
    <row r="64" s="100" customFormat="1"/>
    <row r="65" s="100" customFormat="1"/>
    <row r="66" s="100" customFormat="1"/>
    <row r="67" s="100" customFormat="1"/>
    <row r="68" s="100" customFormat="1"/>
    <row r="69" s="100" customFormat="1"/>
  </sheetData>
  <mergeCells count="32">
    <mergeCell ref="C25:I25"/>
    <mergeCell ref="C26:E26"/>
    <mergeCell ref="C28:I28"/>
    <mergeCell ref="C29:E29"/>
    <mergeCell ref="C31:I31"/>
    <mergeCell ref="G14:I14"/>
    <mergeCell ref="G15:I15"/>
    <mergeCell ref="G22:I22"/>
    <mergeCell ref="B23:D23"/>
    <mergeCell ref="E23:I23"/>
    <mergeCell ref="A1:I1"/>
    <mergeCell ref="A12:A13"/>
    <mergeCell ref="B12:D13"/>
    <mergeCell ref="E12:F12"/>
    <mergeCell ref="G12:I13"/>
    <mergeCell ref="A2:I2"/>
    <mergeCell ref="A3:I3"/>
    <mergeCell ref="A4:I4"/>
    <mergeCell ref="A5:I5"/>
    <mergeCell ref="A6:I6"/>
    <mergeCell ref="A7:I7"/>
    <mergeCell ref="A11:I11"/>
    <mergeCell ref="B33:C33"/>
    <mergeCell ref="C34:I34"/>
    <mergeCell ref="C37:I37"/>
    <mergeCell ref="C32:E32"/>
    <mergeCell ref="C35:E35"/>
    <mergeCell ref="C43:I43"/>
    <mergeCell ref="C40:I40"/>
    <mergeCell ref="C38:E38"/>
    <mergeCell ref="C41:E41"/>
    <mergeCell ref="C44:E44"/>
  </mergeCells>
  <phoneticPr fontId="0" type="noConversion"/>
  <pageMargins left="0.35433070866141736" right="0.23622047244094491" top="0.74803149606299213" bottom="0.47244094488188981" header="0.59055118110236227" footer="0.31496062992125984"/>
  <pageSetup paperSize="9" scale="76" orientation="portrait" horizontalDpi="4294967293" verticalDpi="4294967293" r:id="rId1"/>
  <headerFooter alignWithMargins="0">
    <oddHeader>&amp;R&amp;14แบบ ปร.6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view="pageBreakPreview" topLeftCell="A13" zoomScale="110" zoomScaleNormal="110" zoomScaleSheetLayoutView="110" workbookViewId="0">
      <selection activeCell="P8" sqref="P8"/>
    </sheetView>
  </sheetViews>
  <sheetFormatPr defaultColWidth="9.1640625" defaultRowHeight="24"/>
  <cols>
    <col min="1" max="1" width="6.83203125" style="285" customWidth="1"/>
    <col min="2" max="3" width="9.1640625" style="285"/>
    <col min="4" max="4" width="9.33203125" style="285" bestFit="1" customWidth="1"/>
    <col min="5" max="5" width="7.83203125" style="285" customWidth="1"/>
    <col min="6" max="6" width="9.1640625" style="285"/>
    <col min="7" max="7" width="16.1640625" style="285" customWidth="1"/>
    <col min="8" max="8" width="25" style="285" customWidth="1"/>
    <col min="9" max="9" width="9" style="285" customWidth="1"/>
    <col min="10" max="11" width="9.1640625" style="285"/>
    <col min="12" max="16384" width="9.1640625" style="41"/>
  </cols>
  <sheetData>
    <row r="1" spans="1:11">
      <c r="A1" s="458" t="s">
        <v>1</v>
      </c>
      <c r="B1" s="458"/>
      <c r="C1" s="458"/>
      <c r="D1" s="458"/>
      <c r="E1" s="458"/>
      <c r="F1" s="458"/>
      <c r="G1" s="458"/>
      <c r="H1" s="458"/>
      <c r="I1" s="458"/>
      <c r="J1" s="458"/>
      <c r="K1" s="458"/>
    </row>
    <row r="2" spans="1:11">
      <c r="A2" s="511"/>
      <c r="B2" s="512"/>
      <c r="C2" s="512"/>
      <c r="D2" s="512"/>
      <c r="E2" s="512"/>
      <c r="F2" s="512"/>
      <c r="G2" s="512"/>
      <c r="H2" s="512"/>
      <c r="I2" s="512"/>
      <c r="J2" s="512"/>
      <c r="K2" s="513"/>
    </row>
    <row r="3" spans="1:11" ht="19.5" customHeight="1">
      <c r="A3" s="514" t="s">
        <v>334</v>
      </c>
      <c r="B3" s="514"/>
      <c r="C3" s="514"/>
      <c r="D3" s="514"/>
      <c r="E3" s="514"/>
      <c r="F3" s="514"/>
      <c r="G3" s="514"/>
      <c r="H3" s="514"/>
      <c r="I3" s="514"/>
      <c r="J3" s="514"/>
      <c r="K3" s="514"/>
    </row>
    <row r="4" spans="1:11">
      <c r="A4" s="511" t="s">
        <v>92</v>
      </c>
      <c r="B4" s="512"/>
      <c r="C4" s="512"/>
      <c r="D4" s="512"/>
      <c r="E4" s="512"/>
      <c r="F4" s="512"/>
      <c r="G4" s="512"/>
      <c r="H4" s="512"/>
      <c r="I4" s="512"/>
      <c r="J4" s="512"/>
      <c r="K4" s="513"/>
    </row>
    <row r="5" spans="1:11">
      <c r="A5" s="511" t="s">
        <v>88</v>
      </c>
      <c r="B5" s="512"/>
      <c r="C5" s="512"/>
      <c r="D5" s="512"/>
      <c r="E5" s="512"/>
      <c r="F5" s="512"/>
      <c r="G5" s="512"/>
      <c r="H5" s="512"/>
      <c r="I5" s="512"/>
      <c r="J5" s="512"/>
      <c r="K5" s="513"/>
    </row>
    <row r="6" spans="1:11">
      <c r="A6" s="511"/>
      <c r="B6" s="512"/>
      <c r="C6" s="512"/>
      <c r="D6" s="512"/>
      <c r="E6" s="512"/>
      <c r="F6" s="512"/>
      <c r="G6" s="512"/>
      <c r="H6" s="512"/>
      <c r="I6" s="512"/>
      <c r="J6" s="512"/>
      <c r="K6" s="513"/>
    </row>
    <row r="7" spans="1:11" ht="24.75" thickBot="1">
      <c r="A7" s="521" t="s">
        <v>54</v>
      </c>
      <c r="B7" s="521"/>
      <c r="C7" s="521"/>
      <c r="D7" s="521"/>
      <c r="E7" s="521"/>
      <c r="F7" s="521"/>
      <c r="G7" s="521"/>
      <c r="H7" s="521"/>
      <c r="I7" s="521"/>
      <c r="J7" s="521"/>
      <c r="K7" s="521"/>
    </row>
    <row r="8" spans="1:11" ht="24.75" thickTop="1">
      <c r="A8" s="522" t="s">
        <v>3</v>
      </c>
      <c r="B8" s="522" t="s">
        <v>15</v>
      </c>
      <c r="C8" s="522"/>
      <c r="D8" s="522"/>
      <c r="E8" s="522"/>
      <c r="F8" s="517" t="s">
        <v>63</v>
      </c>
      <c r="G8" s="518"/>
      <c r="H8" s="515" t="s">
        <v>65</v>
      </c>
      <c r="I8" s="517" t="s">
        <v>55</v>
      </c>
      <c r="J8" s="518"/>
      <c r="K8" s="515" t="s">
        <v>14</v>
      </c>
    </row>
    <row r="9" spans="1:11">
      <c r="A9" s="522"/>
      <c r="B9" s="522"/>
      <c r="C9" s="522"/>
      <c r="D9" s="522"/>
      <c r="E9" s="522"/>
      <c r="F9" s="519" t="s">
        <v>66</v>
      </c>
      <c r="G9" s="520"/>
      <c r="H9" s="516"/>
      <c r="I9" s="519" t="s">
        <v>64</v>
      </c>
      <c r="J9" s="520"/>
      <c r="K9" s="516"/>
    </row>
    <row r="10" spans="1:11">
      <c r="A10" s="414">
        <v>1</v>
      </c>
      <c r="B10" s="507" t="s">
        <v>62</v>
      </c>
      <c r="C10" s="508"/>
      <c r="D10" s="508"/>
      <c r="E10" s="415"/>
      <c r="F10" s="525">
        <f>'สวนที่1-ก่อสร้าง(ปร4)'!K42</f>
        <v>0</v>
      </c>
      <c r="G10" s="526"/>
      <c r="H10" s="416">
        <f>'คำนวณ Factor F 5%'!C14</f>
        <v>1.3079000000000001</v>
      </c>
      <c r="I10" s="523">
        <f>H10*F10</f>
        <v>0</v>
      </c>
      <c r="J10" s="524"/>
      <c r="K10" s="414"/>
    </row>
    <row r="11" spans="1:11">
      <c r="A11" s="414">
        <v>2</v>
      </c>
      <c r="B11" s="507" t="s">
        <v>76</v>
      </c>
      <c r="C11" s="508"/>
      <c r="D11" s="508"/>
      <c r="E11" s="415"/>
      <c r="F11" s="525">
        <f>'สวนที่2-ครุภันจัดชื(ปร4) (2)'!K43</f>
        <v>0</v>
      </c>
      <c r="G11" s="526"/>
      <c r="H11" s="417">
        <v>1.07</v>
      </c>
      <c r="I11" s="527">
        <f>H11*F11</f>
        <v>0</v>
      </c>
      <c r="J11" s="528"/>
      <c r="K11" s="414"/>
    </row>
    <row r="12" spans="1:11">
      <c r="A12" s="414">
        <v>3</v>
      </c>
      <c r="B12" s="507" t="s">
        <v>77</v>
      </c>
      <c r="C12" s="508"/>
      <c r="D12" s="508"/>
      <c r="E12" s="415"/>
      <c r="F12" s="529"/>
      <c r="G12" s="503"/>
      <c r="H12" s="418">
        <v>0</v>
      </c>
      <c r="I12" s="529">
        <f>F12</f>
        <v>0</v>
      </c>
      <c r="J12" s="503"/>
      <c r="K12" s="414"/>
    </row>
    <row r="13" spans="1:11">
      <c r="A13" s="414"/>
      <c r="B13" s="419"/>
      <c r="C13" s="420"/>
      <c r="D13" s="420"/>
      <c r="E13" s="421"/>
      <c r="F13" s="502"/>
      <c r="G13" s="503"/>
      <c r="H13" s="414"/>
      <c r="I13" s="422"/>
      <c r="J13" s="415"/>
      <c r="K13" s="414"/>
    </row>
    <row r="14" spans="1:11">
      <c r="A14" s="414"/>
      <c r="B14" s="504" t="s">
        <v>67</v>
      </c>
      <c r="C14" s="505"/>
      <c r="D14" s="505"/>
      <c r="E14" s="506"/>
      <c r="F14" s="502"/>
      <c r="G14" s="503"/>
      <c r="H14" s="414"/>
      <c r="I14" s="422"/>
      <c r="J14" s="415"/>
      <c r="K14" s="414"/>
    </row>
    <row r="15" spans="1:11">
      <c r="A15" s="414"/>
      <c r="B15" s="507" t="s">
        <v>68</v>
      </c>
      <c r="C15" s="508"/>
      <c r="D15" s="508"/>
      <c r="E15" s="423">
        <v>0</v>
      </c>
      <c r="F15" s="502"/>
      <c r="G15" s="503"/>
      <c r="H15" s="414"/>
      <c r="I15" s="422"/>
      <c r="J15" s="415"/>
      <c r="K15" s="414"/>
    </row>
    <row r="16" spans="1:11">
      <c r="A16" s="414"/>
      <c r="B16" s="507" t="s">
        <v>69</v>
      </c>
      <c r="C16" s="508"/>
      <c r="D16" s="508"/>
      <c r="E16" s="423">
        <v>0</v>
      </c>
      <c r="F16" s="502"/>
      <c r="G16" s="503"/>
      <c r="H16" s="414"/>
      <c r="I16" s="422"/>
      <c r="J16" s="415"/>
      <c r="K16" s="414"/>
    </row>
    <row r="17" spans="1:18">
      <c r="A17" s="414"/>
      <c r="B17" s="507" t="s">
        <v>93</v>
      </c>
      <c r="C17" s="508"/>
      <c r="D17" s="508"/>
      <c r="E17" s="424">
        <v>0.05</v>
      </c>
      <c r="F17" s="502"/>
      <c r="G17" s="503"/>
      <c r="H17" s="414"/>
      <c r="I17" s="422"/>
      <c r="J17" s="415"/>
      <c r="K17" s="414"/>
    </row>
    <row r="18" spans="1:18">
      <c r="A18" s="414"/>
      <c r="B18" s="509" t="s">
        <v>70</v>
      </c>
      <c r="C18" s="510"/>
      <c r="D18" s="510"/>
      <c r="E18" s="425">
        <v>7.0000000000000007E-2</v>
      </c>
      <c r="F18" s="502"/>
      <c r="G18" s="503"/>
      <c r="H18" s="414"/>
      <c r="I18" s="422"/>
      <c r="J18" s="415"/>
      <c r="K18" s="414"/>
    </row>
    <row r="19" spans="1:18">
      <c r="A19" s="426" t="s">
        <v>56</v>
      </c>
      <c r="B19" s="508" t="s">
        <v>71</v>
      </c>
      <c r="C19" s="508"/>
      <c r="D19" s="508"/>
      <c r="E19" s="508"/>
      <c r="F19" s="508"/>
      <c r="G19" s="508"/>
      <c r="H19" s="508"/>
      <c r="I19" s="523">
        <f>SUM(I10:I12)</f>
        <v>0</v>
      </c>
      <c r="J19" s="524"/>
      <c r="K19" s="415"/>
    </row>
    <row r="20" spans="1:18">
      <c r="A20" s="414"/>
      <c r="B20" s="507" t="s">
        <v>72</v>
      </c>
      <c r="C20" s="508"/>
      <c r="D20" s="508"/>
      <c r="E20" s="500" t="str">
        <f>BAHTTEXT(I20)</f>
        <v>เก้าล้านแปดแสนบาทถ้วน</v>
      </c>
      <c r="F20" s="500"/>
      <c r="G20" s="500"/>
      <c r="H20" s="500"/>
      <c r="I20" s="523">
        <v>9800000</v>
      </c>
      <c r="J20" s="524"/>
      <c r="K20" s="415"/>
    </row>
    <row r="21" spans="1:18">
      <c r="A21" s="427"/>
      <c r="B21" s="500" t="s">
        <v>73</v>
      </c>
      <c r="C21" s="500"/>
      <c r="D21" s="428"/>
      <c r="E21" s="427" t="s">
        <v>12</v>
      </c>
      <c r="F21" s="427"/>
      <c r="G21" s="427"/>
      <c r="H21" s="427"/>
      <c r="I21" s="427"/>
      <c r="J21" s="427"/>
      <c r="K21" s="427"/>
    </row>
    <row r="22" spans="1:18">
      <c r="A22" s="420"/>
      <c r="B22" s="501" t="s">
        <v>74</v>
      </c>
      <c r="C22" s="501"/>
      <c r="D22" s="429"/>
      <c r="E22" s="420" t="s">
        <v>75</v>
      </c>
      <c r="F22" s="420"/>
      <c r="G22" s="420"/>
      <c r="H22" s="420"/>
      <c r="I22" s="420"/>
      <c r="J22" s="420"/>
      <c r="K22" s="420"/>
    </row>
    <row r="24" spans="1:18">
      <c r="C24" s="131"/>
      <c r="D24" s="131"/>
      <c r="E24" s="131"/>
      <c r="F24" s="131"/>
      <c r="G24" s="131"/>
      <c r="H24" s="131"/>
      <c r="I24" s="131"/>
      <c r="J24" s="131"/>
    </row>
    <row r="25" spans="1:18">
      <c r="C25" s="132"/>
      <c r="D25" s="497"/>
      <c r="E25" s="497"/>
      <c r="F25" s="497"/>
      <c r="G25" s="497"/>
      <c r="H25" s="497"/>
      <c r="I25" s="131"/>
      <c r="J25" s="131"/>
    </row>
    <row r="26" spans="1:18">
      <c r="C26" s="497"/>
      <c r="D26" s="497"/>
      <c r="E26" s="497"/>
      <c r="F26" s="497"/>
      <c r="G26" s="497"/>
      <c r="H26" s="497"/>
      <c r="I26" s="131"/>
      <c r="J26" s="131"/>
    </row>
    <row r="27" spans="1:18">
      <c r="C27" s="131"/>
      <c r="D27" s="131"/>
      <c r="E27" s="496"/>
      <c r="F27" s="496"/>
      <c r="G27" s="496"/>
      <c r="H27" s="496"/>
      <c r="I27" s="131"/>
      <c r="J27" s="131"/>
      <c r="K27" s="430"/>
    </row>
    <row r="28" spans="1:18" ht="23.25" customHeight="1">
      <c r="D28" s="412"/>
      <c r="E28" s="495"/>
      <c r="F28" s="495"/>
      <c r="G28" s="495"/>
      <c r="H28" s="495"/>
      <c r="I28" s="412"/>
      <c r="J28" s="412"/>
    </row>
    <row r="29" spans="1:18">
      <c r="C29" s="498"/>
      <c r="D29" s="498"/>
      <c r="E29" s="498"/>
      <c r="F29" s="498"/>
      <c r="G29" s="498"/>
      <c r="H29" s="498"/>
      <c r="I29" s="131"/>
      <c r="J29" s="131"/>
    </row>
    <row r="30" spans="1:18">
      <c r="C30" s="132"/>
      <c r="D30" s="413"/>
      <c r="E30" s="496"/>
      <c r="F30" s="496"/>
      <c r="G30" s="496"/>
      <c r="H30" s="496"/>
      <c r="P30" s="105"/>
      <c r="Q30" s="105"/>
      <c r="R30" s="105"/>
    </row>
    <row r="31" spans="1:18">
      <c r="A31" s="430"/>
      <c r="B31" s="430"/>
      <c r="C31" s="132"/>
      <c r="D31" s="131"/>
      <c r="E31" s="496"/>
      <c r="F31" s="496"/>
      <c r="G31" s="496"/>
      <c r="H31" s="496"/>
      <c r="I31" s="131"/>
      <c r="J31" s="131"/>
      <c r="K31" s="413"/>
      <c r="L31" s="129"/>
      <c r="N31" s="105"/>
      <c r="O31" s="105"/>
      <c r="P31" s="105"/>
    </row>
    <row r="32" spans="1:18">
      <c r="A32" s="430"/>
      <c r="B32" s="430"/>
      <c r="C32" s="132"/>
      <c r="D32" s="131"/>
      <c r="E32" s="411"/>
      <c r="F32" s="411"/>
      <c r="G32" s="411"/>
      <c r="H32" s="411"/>
      <c r="I32" s="131"/>
      <c r="J32" s="131"/>
      <c r="K32" s="413"/>
      <c r="L32" s="129"/>
      <c r="N32" s="130"/>
      <c r="O32" s="130"/>
      <c r="P32" s="130"/>
    </row>
    <row r="33" spans="1:16">
      <c r="A33" s="430"/>
      <c r="B33" s="430"/>
      <c r="C33" s="132"/>
      <c r="D33" s="131"/>
      <c r="E33" s="496"/>
      <c r="F33" s="496"/>
      <c r="G33" s="496"/>
      <c r="H33" s="496"/>
      <c r="I33" s="131"/>
      <c r="J33" s="131"/>
      <c r="K33" s="413"/>
      <c r="L33" s="129"/>
      <c r="N33" s="130"/>
      <c r="O33" s="130"/>
      <c r="P33" s="130"/>
    </row>
    <row r="34" spans="1:16">
      <c r="A34" s="430"/>
      <c r="B34" s="430"/>
      <c r="C34" s="132"/>
      <c r="D34" s="131"/>
      <c r="E34" s="496"/>
      <c r="F34" s="496"/>
      <c r="G34" s="496"/>
      <c r="H34" s="496"/>
      <c r="I34" s="131"/>
      <c r="J34" s="131"/>
      <c r="K34" s="413"/>
      <c r="L34" s="129"/>
      <c r="N34" s="130"/>
      <c r="O34" s="130"/>
      <c r="P34" s="130"/>
    </row>
    <row r="35" spans="1:16" ht="23.25" customHeight="1">
      <c r="B35" s="413"/>
      <c r="C35" s="132"/>
      <c r="D35" s="497"/>
      <c r="E35" s="497"/>
      <c r="F35" s="497"/>
      <c r="G35" s="497"/>
      <c r="H35" s="131"/>
      <c r="I35" s="131"/>
      <c r="J35" s="133"/>
    </row>
    <row r="36" spans="1:16">
      <c r="B36" s="413"/>
      <c r="C36" s="499"/>
      <c r="D36" s="499"/>
      <c r="E36" s="496"/>
      <c r="F36" s="496"/>
      <c r="G36" s="496"/>
      <c r="H36" s="496"/>
      <c r="I36" s="496"/>
      <c r="J36" s="496"/>
      <c r="K36" s="496"/>
    </row>
    <row r="37" spans="1:16">
      <c r="C37" s="431"/>
      <c r="D37" s="131"/>
      <c r="E37" s="495"/>
      <c r="F37" s="496"/>
      <c r="G37" s="496"/>
      <c r="H37" s="496"/>
      <c r="I37" s="131"/>
      <c r="J37" s="131"/>
      <c r="K37" s="413"/>
    </row>
  </sheetData>
  <mergeCells count="55">
    <mergeCell ref="F12:G12"/>
    <mergeCell ref="I12:J12"/>
    <mergeCell ref="F13:G13"/>
    <mergeCell ref="B12:D12"/>
    <mergeCell ref="E20:H20"/>
    <mergeCell ref="F14:G14"/>
    <mergeCell ref="F15:G15"/>
    <mergeCell ref="B19:H19"/>
    <mergeCell ref="F16:G16"/>
    <mergeCell ref="I20:J20"/>
    <mergeCell ref="I19:J19"/>
    <mergeCell ref="B10:D10"/>
    <mergeCell ref="I10:J10"/>
    <mergeCell ref="F11:G11"/>
    <mergeCell ref="I11:J11"/>
    <mergeCell ref="F10:G10"/>
    <mergeCell ref="B11:D11"/>
    <mergeCell ref="A1:K1"/>
    <mergeCell ref="A2:K2"/>
    <mergeCell ref="A3:K3"/>
    <mergeCell ref="A4:K4"/>
    <mergeCell ref="K8:K9"/>
    <mergeCell ref="I8:J8"/>
    <mergeCell ref="I9:J9"/>
    <mergeCell ref="F8:G8"/>
    <mergeCell ref="A5:K5"/>
    <mergeCell ref="A6:K6"/>
    <mergeCell ref="A7:K7"/>
    <mergeCell ref="A8:A9"/>
    <mergeCell ref="F9:G9"/>
    <mergeCell ref="B8:E9"/>
    <mergeCell ref="H8:H9"/>
    <mergeCell ref="B21:C21"/>
    <mergeCell ref="B22:C22"/>
    <mergeCell ref="F17:G17"/>
    <mergeCell ref="F18:G18"/>
    <mergeCell ref="B14:E14"/>
    <mergeCell ref="B15:D15"/>
    <mergeCell ref="B16:D16"/>
    <mergeCell ref="B17:D17"/>
    <mergeCell ref="B18:D18"/>
    <mergeCell ref="B20:D20"/>
    <mergeCell ref="E37:H37"/>
    <mergeCell ref="D25:H25"/>
    <mergeCell ref="C26:H26"/>
    <mergeCell ref="C29:H29"/>
    <mergeCell ref="C36:D36"/>
    <mergeCell ref="D35:G35"/>
    <mergeCell ref="E31:H31"/>
    <mergeCell ref="E34:H34"/>
    <mergeCell ref="E36:K36"/>
    <mergeCell ref="E30:H30"/>
    <mergeCell ref="E33:H33"/>
    <mergeCell ref="E27:H27"/>
    <mergeCell ref="E28:H28"/>
  </mergeCells>
  <phoneticPr fontId="45" type="noConversion"/>
  <pageMargins left="0.70866141732283472" right="0.70866141732283472" top="0.74803149606299213" bottom="0.74803149606299213" header="0.31496062992125984" footer="0.31496062992125984"/>
  <pageSetup paperSize="9" scale="85" orientation="portrait" horizontalDpi="4294967293" r:id="rId1"/>
  <headerFooter>
    <oddHeader>&amp;Rแบบ ปร.5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01080"/>
  </sheetPr>
  <dimension ref="A1:Q434"/>
  <sheetViews>
    <sheetView view="pageBreakPreview" topLeftCell="B1" zoomScaleSheetLayoutView="100" workbookViewId="0">
      <selection activeCell="G80" sqref="G80:G84"/>
    </sheetView>
  </sheetViews>
  <sheetFormatPr defaultRowHeight="24"/>
  <cols>
    <col min="1" max="1" width="6.83203125" style="34" hidden="1" customWidth="1"/>
    <col min="2" max="2" width="5.83203125" style="266" customWidth="1"/>
    <col min="3" max="3" width="5.5" style="267" customWidth="1"/>
    <col min="4" max="4" width="66.83203125" style="268" customWidth="1"/>
    <col min="5" max="5" width="9" style="268" customWidth="1"/>
    <col min="6" max="6" width="14" style="268" customWidth="1"/>
    <col min="7" max="7" width="16.83203125" style="269" customWidth="1"/>
    <col min="8" max="8" width="18.83203125" style="269" customWidth="1"/>
    <col min="9" max="9" width="14" style="269" customWidth="1"/>
    <col min="10" max="10" width="18.33203125" style="270" customWidth="1"/>
    <col min="11" max="11" width="18.1640625" style="271" customWidth="1"/>
    <col min="12" max="12" width="17" style="272" customWidth="1"/>
    <col min="13" max="14" width="13.33203125" style="34" bestFit="1" customWidth="1"/>
    <col min="15" max="15" width="9.83203125" style="34" bestFit="1" customWidth="1"/>
    <col min="16" max="16384" width="9.33203125" style="34"/>
  </cols>
  <sheetData>
    <row r="1" spans="2:12" ht="35.25" customHeight="1">
      <c r="B1" s="604" t="s">
        <v>50</v>
      </c>
      <c r="C1" s="604"/>
      <c r="D1" s="604"/>
      <c r="E1" s="604"/>
      <c r="F1" s="604"/>
      <c r="G1" s="604"/>
      <c r="H1" s="604"/>
      <c r="I1" s="604"/>
      <c r="J1" s="604"/>
      <c r="K1" s="604"/>
      <c r="L1" s="604"/>
    </row>
    <row r="2" spans="2:12" ht="22.5" customHeight="1">
      <c r="B2" s="512"/>
      <c r="C2" s="512"/>
      <c r="D2" s="512"/>
      <c r="E2" s="512"/>
      <c r="F2" s="512"/>
      <c r="G2" s="512"/>
      <c r="H2" s="512"/>
      <c r="I2" s="512"/>
      <c r="J2" s="512"/>
      <c r="K2" s="512"/>
      <c r="L2" s="512"/>
    </row>
    <row r="3" spans="2:12" ht="24" customHeight="1">
      <c r="B3" s="605" t="str">
        <f>ปร5!A3</f>
        <v>ชื่อโครงการ/งานก่อสร้างอาคารเรียนระดับก่อนปฐมวัยโรงเรียนสาธิตมหาวิทยาลัยราชภัฏลำปาง</v>
      </c>
      <c r="C3" s="514"/>
      <c r="D3" s="514"/>
      <c r="E3" s="514"/>
      <c r="F3" s="514"/>
      <c r="G3" s="514"/>
      <c r="H3" s="514"/>
      <c r="I3" s="514"/>
      <c r="J3" s="514"/>
      <c r="K3" s="514"/>
      <c r="L3" s="606"/>
    </row>
    <row r="4" spans="2:12">
      <c r="B4" s="512" t="s">
        <v>89</v>
      </c>
      <c r="C4" s="512"/>
      <c r="D4" s="512"/>
      <c r="E4" s="512"/>
      <c r="F4" s="512"/>
      <c r="G4" s="512"/>
      <c r="H4" s="512"/>
      <c r="I4" s="512"/>
      <c r="J4" s="512"/>
      <c r="K4" s="512"/>
      <c r="L4" s="512"/>
    </row>
    <row r="5" spans="2:12">
      <c r="B5" s="512" t="s">
        <v>88</v>
      </c>
      <c r="C5" s="512"/>
      <c r="D5" s="512"/>
      <c r="E5" s="512"/>
      <c r="F5" s="512"/>
      <c r="G5" s="512"/>
      <c r="H5" s="512"/>
      <c r="I5" s="512"/>
      <c r="J5" s="512"/>
      <c r="K5" s="512"/>
      <c r="L5" s="512"/>
    </row>
    <row r="6" spans="2:12">
      <c r="B6" s="512"/>
      <c r="C6" s="512"/>
      <c r="D6" s="512"/>
      <c r="E6" s="512"/>
      <c r="F6" s="512"/>
      <c r="G6" s="512"/>
      <c r="H6" s="512"/>
      <c r="I6" s="512"/>
      <c r="J6" s="512"/>
      <c r="K6" s="512"/>
      <c r="L6" s="512"/>
    </row>
    <row r="7" spans="2:12" ht="24.75" thickBot="1">
      <c r="B7" s="594" t="s">
        <v>54</v>
      </c>
      <c r="C7" s="521"/>
      <c r="D7" s="521"/>
      <c r="E7" s="521"/>
      <c r="F7" s="521"/>
      <c r="G7" s="521"/>
      <c r="H7" s="521"/>
      <c r="I7" s="521"/>
      <c r="J7" s="521"/>
      <c r="K7" s="521"/>
      <c r="L7" s="595" t="s">
        <v>54</v>
      </c>
    </row>
    <row r="8" spans="2:12" ht="22.15" customHeight="1" thickTop="1">
      <c r="B8" s="592" t="s">
        <v>13</v>
      </c>
      <c r="C8" s="596" t="s">
        <v>15</v>
      </c>
      <c r="D8" s="597"/>
      <c r="E8" s="588" t="s">
        <v>16</v>
      </c>
      <c r="F8" s="588" t="s">
        <v>17</v>
      </c>
      <c r="G8" s="151" t="s">
        <v>18</v>
      </c>
      <c r="H8" s="151"/>
      <c r="I8" s="152" t="s">
        <v>19</v>
      </c>
      <c r="J8" s="153"/>
      <c r="K8" s="154" t="s">
        <v>20</v>
      </c>
      <c r="L8" s="590" t="s">
        <v>14</v>
      </c>
    </row>
    <row r="9" spans="2:12" ht="22.15" customHeight="1">
      <c r="B9" s="593"/>
      <c r="C9" s="598"/>
      <c r="D9" s="599"/>
      <c r="E9" s="589"/>
      <c r="F9" s="589"/>
      <c r="G9" s="155" t="s">
        <v>51</v>
      </c>
      <c r="H9" s="155" t="s">
        <v>52</v>
      </c>
      <c r="I9" s="155" t="s">
        <v>51</v>
      </c>
      <c r="J9" s="155" t="s">
        <v>52</v>
      </c>
      <c r="K9" s="156" t="s">
        <v>53</v>
      </c>
      <c r="L9" s="591"/>
    </row>
    <row r="10" spans="2:12" ht="22.15" customHeight="1">
      <c r="B10" s="157"/>
      <c r="C10" s="607" t="s">
        <v>78</v>
      </c>
      <c r="D10" s="608"/>
      <c r="E10" s="158"/>
      <c r="F10" s="159"/>
      <c r="G10" s="158"/>
      <c r="H10" s="158"/>
      <c r="I10" s="158"/>
      <c r="J10" s="158"/>
      <c r="K10" s="160"/>
      <c r="L10" s="161"/>
    </row>
    <row r="11" spans="2:12" ht="22.15" customHeight="1">
      <c r="B11" s="162"/>
      <c r="C11" s="602" t="s">
        <v>57</v>
      </c>
      <c r="D11" s="603"/>
      <c r="E11" s="163"/>
      <c r="F11" s="164"/>
      <c r="G11" s="165"/>
      <c r="H11" s="163"/>
      <c r="I11" s="166"/>
      <c r="J11" s="166"/>
      <c r="K11" s="167"/>
      <c r="L11" s="168"/>
    </row>
    <row r="12" spans="2:12" ht="22.15" customHeight="1">
      <c r="B12" s="162">
        <v>1</v>
      </c>
      <c r="C12" s="600" t="s">
        <v>84</v>
      </c>
      <c r="D12" s="601"/>
      <c r="E12" s="169" t="s">
        <v>21</v>
      </c>
      <c r="F12" s="164"/>
      <c r="G12" s="170"/>
      <c r="H12" s="163"/>
      <c r="I12" s="166"/>
      <c r="J12" s="166"/>
      <c r="K12" s="171">
        <f>K77</f>
        <v>0</v>
      </c>
      <c r="L12" s="172"/>
    </row>
    <row r="13" spans="2:12" ht="22.15" customHeight="1">
      <c r="B13" s="162">
        <v>2</v>
      </c>
      <c r="C13" s="600" t="s">
        <v>58</v>
      </c>
      <c r="D13" s="601"/>
      <c r="E13" s="169" t="s">
        <v>21</v>
      </c>
      <c r="F13" s="173"/>
      <c r="G13" s="170"/>
      <c r="H13" s="169"/>
      <c r="I13" s="166"/>
      <c r="J13" s="166"/>
      <c r="K13" s="174">
        <f>K142</f>
        <v>0</v>
      </c>
      <c r="L13" s="175"/>
    </row>
    <row r="14" spans="2:12" ht="22.15" customHeight="1">
      <c r="B14" s="162">
        <v>3</v>
      </c>
      <c r="C14" s="600" t="s">
        <v>59</v>
      </c>
      <c r="D14" s="601"/>
      <c r="E14" s="169" t="s">
        <v>21</v>
      </c>
      <c r="F14" s="176"/>
      <c r="G14" s="170"/>
      <c r="H14" s="169"/>
      <c r="I14" s="166"/>
      <c r="J14" s="166"/>
      <c r="K14" s="174">
        <f>K338</f>
        <v>0</v>
      </c>
      <c r="L14" s="172"/>
    </row>
    <row r="15" spans="2:12" ht="22.15" customHeight="1">
      <c r="B15" s="177">
        <v>4</v>
      </c>
      <c r="C15" s="600" t="s">
        <v>90</v>
      </c>
      <c r="D15" s="601"/>
      <c r="E15" s="178" t="s">
        <v>21</v>
      </c>
      <c r="F15" s="164"/>
      <c r="G15" s="166"/>
      <c r="H15" s="166"/>
      <c r="I15" s="166"/>
      <c r="J15" s="166"/>
      <c r="K15" s="174">
        <f>K406</f>
        <v>0</v>
      </c>
      <c r="L15" s="172"/>
    </row>
    <row r="16" spans="2:12" ht="22.15" customHeight="1">
      <c r="B16" s="177"/>
      <c r="C16" s="584"/>
      <c r="D16" s="585"/>
      <c r="E16" s="166"/>
      <c r="F16" s="164"/>
      <c r="G16" s="166"/>
      <c r="H16" s="166"/>
      <c r="I16" s="166"/>
      <c r="J16" s="166"/>
      <c r="K16" s="179"/>
      <c r="L16" s="172"/>
    </row>
    <row r="17" spans="2:12" ht="22.15" customHeight="1">
      <c r="B17" s="177"/>
      <c r="C17" s="584"/>
      <c r="D17" s="585"/>
      <c r="E17" s="166"/>
      <c r="F17" s="164"/>
      <c r="G17" s="166"/>
      <c r="H17" s="166"/>
      <c r="I17" s="166"/>
      <c r="J17" s="166"/>
      <c r="K17" s="179"/>
      <c r="L17" s="172"/>
    </row>
    <row r="18" spans="2:12" ht="22.15" customHeight="1">
      <c r="B18" s="177"/>
      <c r="C18" s="584"/>
      <c r="D18" s="585"/>
      <c r="E18" s="166"/>
      <c r="F18" s="164"/>
      <c r="G18" s="166"/>
      <c r="H18" s="166"/>
      <c r="I18" s="166"/>
      <c r="J18" s="166"/>
      <c r="K18" s="179"/>
      <c r="L18" s="172"/>
    </row>
    <row r="19" spans="2:12" ht="22.15" customHeight="1">
      <c r="B19" s="177"/>
      <c r="C19" s="584"/>
      <c r="D19" s="585"/>
      <c r="E19" s="166"/>
      <c r="F19" s="164"/>
      <c r="G19" s="166"/>
      <c r="H19" s="166"/>
      <c r="I19" s="166"/>
      <c r="J19" s="166"/>
      <c r="K19" s="179"/>
      <c r="L19" s="172"/>
    </row>
    <row r="20" spans="2:12" ht="22.15" customHeight="1">
      <c r="B20" s="177"/>
      <c r="C20" s="584"/>
      <c r="D20" s="585"/>
      <c r="E20" s="166"/>
      <c r="F20" s="164"/>
      <c r="G20" s="166"/>
      <c r="H20" s="166"/>
      <c r="I20" s="166"/>
      <c r="J20" s="166"/>
      <c r="K20" s="179"/>
      <c r="L20" s="172"/>
    </row>
    <row r="21" spans="2:12" ht="22.15" customHeight="1">
      <c r="B21" s="177"/>
      <c r="C21" s="584"/>
      <c r="D21" s="585"/>
      <c r="E21" s="166"/>
      <c r="F21" s="164"/>
      <c r="G21" s="166"/>
      <c r="H21" s="166"/>
      <c r="I21" s="166"/>
      <c r="J21" s="166"/>
      <c r="K21" s="179"/>
      <c r="L21" s="172"/>
    </row>
    <row r="22" spans="2:12" ht="22.15" customHeight="1">
      <c r="B22" s="177"/>
      <c r="C22" s="584"/>
      <c r="D22" s="585"/>
      <c r="E22" s="166"/>
      <c r="F22" s="164"/>
      <c r="G22" s="166"/>
      <c r="H22" s="166"/>
      <c r="I22" s="166"/>
      <c r="J22" s="166"/>
      <c r="K22" s="179"/>
      <c r="L22" s="172"/>
    </row>
    <row r="23" spans="2:12" ht="22.15" customHeight="1">
      <c r="B23" s="177"/>
      <c r="C23" s="584"/>
      <c r="D23" s="585"/>
      <c r="E23" s="166"/>
      <c r="F23" s="164"/>
      <c r="G23" s="166"/>
      <c r="H23" s="166"/>
      <c r="I23" s="166"/>
      <c r="J23" s="166"/>
      <c r="K23" s="179"/>
      <c r="L23" s="172"/>
    </row>
    <row r="24" spans="2:12" ht="22.15" customHeight="1">
      <c r="B24" s="177"/>
      <c r="C24" s="584"/>
      <c r="D24" s="585"/>
      <c r="E24" s="166"/>
      <c r="F24" s="164"/>
      <c r="G24" s="166"/>
      <c r="H24" s="166"/>
      <c r="I24" s="166"/>
      <c r="J24" s="166"/>
      <c r="K24" s="179"/>
      <c r="L24" s="172"/>
    </row>
    <row r="25" spans="2:12" ht="22.15" customHeight="1">
      <c r="B25" s="177"/>
      <c r="C25" s="584"/>
      <c r="D25" s="585"/>
      <c r="E25" s="166"/>
      <c r="F25" s="164"/>
      <c r="G25" s="166"/>
      <c r="H25" s="166"/>
      <c r="I25" s="166"/>
      <c r="J25" s="166"/>
      <c r="K25" s="179"/>
      <c r="L25" s="172"/>
    </row>
    <row r="26" spans="2:12" ht="22.15" customHeight="1">
      <c r="B26" s="177"/>
      <c r="C26" s="584"/>
      <c r="D26" s="585"/>
      <c r="E26" s="166"/>
      <c r="F26" s="164"/>
      <c r="G26" s="166"/>
      <c r="H26" s="166"/>
      <c r="I26" s="166"/>
      <c r="J26" s="166"/>
      <c r="K26" s="179"/>
      <c r="L26" s="172"/>
    </row>
    <row r="27" spans="2:12" ht="22.15" customHeight="1">
      <c r="B27" s="177"/>
      <c r="C27" s="584"/>
      <c r="D27" s="585"/>
      <c r="E27" s="166"/>
      <c r="F27" s="164"/>
      <c r="G27" s="166"/>
      <c r="H27" s="166"/>
      <c r="I27" s="166"/>
      <c r="J27" s="166"/>
      <c r="K27" s="179"/>
      <c r="L27" s="172"/>
    </row>
    <row r="28" spans="2:12" ht="22.15" customHeight="1">
      <c r="B28" s="177"/>
      <c r="C28" s="584"/>
      <c r="D28" s="585"/>
      <c r="E28" s="163"/>
      <c r="F28" s="164"/>
      <c r="G28" s="166"/>
      <c r="H28" s="163"/>
      <c r="I28" s="166"/>
      <c r="J28" s="166"/>
      <c r="K28" s="179"/>
      <c r="L28" s="172"/>
    </row>
    <row r="29" spans="2:12" ht="22.15" customHeight="1">
      <c r="B29" s="177"/>
      <c r="C29" s="584"/>
      <c r="D29" s="585"/>
      <c r="E29" s="163"/>
      <c r="F29" s="164"/>
      <c r="G29" s="166"/>
      <c r="H29" s="163"/>
      <c r="I29" s="166"/>
      <c r="J29" s="166"/>
      <c r="K29" s="179"/>
      <c r="L29" s="172"/>
    </row>
    <row r="30" spans="2:12" ht="22.15" customHeight="1">
      <c r="B30" s="177"/>
      <c r="C30" s="584"/>
      <c r="D30" s="585"/>
      <c r="E30" s="163"/>
      <c r="F30" s="164"/>
      <c r="G30" s="166"/>
      <c r="H30" s="163"/>
      <c r="I30" s="166"/>
      <c r="J30" s="166"/>
      <c r="K30" s="179"/>
      <c r="L30" s="172"/>
    </row>
    <row r="31" spans="2:12" ht="22.15" customHeight="1">
      <c r="B31" s="177"/>
      <c r="C31" s="584"/>
      <c r="D31" s="585"/>
      <c r="E31" s="163"/>
      <c r="F31" s="164"/>
      <c r="G31" s="166"/>
      <c r="H31" s="163"/>
      <c r="I31" s="166"/>
      <c r="J31" s="166"/>
      <c r="K31" s="179"/>
      <c r="L31" s="172"/>
    </row>
    <row r="32" spans="2:12" ht="22.15" customHeight="1">
      <c r="B32" s="177"/>
      <c r="C32" s="584"/>
      <c r="D32" s="585"/>
      <c r="E32" s="163"/>
      <c r="F32" s="164"/>
      <c r="G32" s="166"/>
      <c r="H32" s="163"/>
      <c r="I32" s="166"/>
      <c r="J32" s="166"/>
      <c r="K32" s="179"/>
      <c r="L32" s="172"/>
    </row>
    <row r="33" spans="2:15" ht="22.15" customHeight="1">
      <c r="B33" s="177"/>
      <c r="C33" s="584"/>
      <c r="D33" s="585"/>
      <c r="E33" s="163"/>
      <c r="F33" s="164"/>
      <c r="G33" s="166"/>
      <c r="H33" s="163"/>
      <c r="I33" s="166"/>
      <c r="J33" s="166"/>
      <c r="K33" s="179"/>
      <c r="L33" s="172"/>
    </row>
    <row r="34" spans="2:15" ht="22.15" customHeight="1">
      <c r="B34" s="177"/>
      <c r="C34" s="584"/>
      <c r="D34" s="585"/>
      <c r="E34" s="163"/>
      <c r="F34" s="164"/>
      <c r="G34" s="166"/>
      <c r="H34" s="163"/>
      <c r="I34" s="166"/>
      <c r="J34" s="166"/>
      <c r="K34" s="179"/>
      <c r="L34" s="172"/>
    </row>
    <row r="35" spans="2:15" ht="22.15" customHeight="1">
      <c r="B35" s="177"/>
      <c r="C35" s="584"/>
      <c r="D35" s="585"/>
      <c r="E35" s="163"/>
      <c r="F35" s="164"/>
      <c r="G35" s="166"/>
      <c r="H35" s="163"/>
      <c r="I35" s="166"/>
      <c r="J35" s="166"/>
      <c r="K35" s="179"/>
      <c r="L35" s="172"/>
    </row>
    <row r="36" spans="2:15" ht="22.15" customHeight="1">
      <c r="B36" s="177"/>
      <c r="C36" s="584"/>
      <c r="D36" s="585"/>
      <c r="E36" s="163"/>
      <c r="F36" s="164"/>
      <c r="G36" s="166"/>
      <c r="H36" s="163"/>
      <c r="I36" s="166"/>
      <c r="J36" s="166"/>
      <c r="K36" s="179"/>
      <c r="L36" s="172"/>
    </row>
    <row r="37" spans="2:15" ht="22.15" customHeight="1">
      <c r="B37" s="177"/>
      <c r="C37" s="584"/>
      <c r="D37" s="585"/>
      <c r="E37" s="163"/>
      <c r="F37" s="164"/>
      <c r="G37" s="166"/>
      <c r="H37" s="163"/>
      <c r="I37" s="166"/>
      <c r="J37" s="166"/>
      <c r="K37" s="179"/>
      <c r="L37" s="172"/>
    </row>
    <row r="38" spans="2:15" ht="22.15" customHeight="1">
      <c r="B38" s="177"/>
      <c r="C38" s="584"/>
      <c r="D38" s="585"/>
      <c r="E38" s="163"/>
      <c r="F38" s="164"/>
      <c r="G38" s="166"/>
      <c r="H38" s="163"/>
      <c r="I38" s="166"/>
      <c r="J38" s="166"/>
      <c r="K38" s="179"/>
      <c r="L38" s="172"/>
    </row>
    <row r="39" spans="2:15" ht="22.15" customHeight="1">
      <c r="B39" s="177"/>
      <c r="C39" s="584"/>
      <c r="D39" s="585"/>
      <c r="E39" s="163"/>
      <c r="F39" s="164"/>
      <c r="G39" s="166"/>
      <c r="H39" s="163"/>
      <c r="I39" s="166"/>
      <c r="J39" s="166"/>
      <c r="K39" s="179"/>
      <c r="L39" s="172"/>
    </row>
    <row r="40" spans="2:15" ht="22.15" customHeight="1">
      <c r="B40" s="177"/>
      <c r="C40" s="584"/>
      <c r="D40" s="585"/>
      <c r="E40" s="163"/>
      <c r="F40" s="164"/>
      <c r="G40" s="166"/>
      <c r="H40" s="163"/>
      <c r="I40" s="166"/>
      <c r="J40" s="166"/>
      <c r="K40" s="179"/>
      <c r="L40" s="172"/>
    </row>
    <row r="41" spans="2:15" ht="22.15" customHeight="1">
      <c r="B41" s="180"/>
      <c r="C41" s="609"/>
      <c r="D41" s="610"/>
      <c r="E41" s="181"/>
      <c r="F41" s="182"/>
      <c r="G41" s="183"/>
      <c r="H41" s="181"/>
      <c r="I41" s="183"/>
      <c r="J41" s="183"/>
      <c r="K41" s="174"/>
      <c r="L41" s="184"/>
    </row>
    <row r="42" spans="2:15" ht="22.15" customHeight="1">
      <c r="B42" s="185"/>
      <c r="C42" s="558" t="s">
        <v>80</v>
      </c>
      <c r="D42" s="559"/>
      <c r="E42" s="186"/>
      <c r="F42" s="187"/>
      <c r="G42" s="186"/>
      <c r="H42" s="186"/>
      <c r="I42" s="188"/>
      <c r="J42" s="186"/>
      <c r="K42" s="189">
        <f>SUM(K10:K41)</f>
        <v>0</v>
      </c>
      <c r="L42" s="190"/>
    </row>
    <row r="43" spans="2:15" ht="22.15" customHeight="1">
      <c r="B43" s="191">
        <v>1</v>
      </c>
      <c r="C43" s="611" t="s">
        <v>84</v>
      </c>
      <c r="D43" s="612"/>
      <c r="E43" s="192"/>
      <c r="F43" s="193"/>
      <c r="G43" s="181"/>
      <c r="H43" s="181"/>
      <c r="I43" s="165"/>
      <c r="J43" s="181"/>
      <c r="K43" s="171"/>
      <c r="L43" s="194"/>
    </row>
    <row r="44" spans="2:15" ht="22.15" customHeight="1">
      <c r="B44" s="195"/>
      <c r="C44" s="578" t="s">
        <v>104</v>
      </c>
      <c r="D44" s="579"/>
      <c r="E44" s="215" t="s">
        <v>21</v>
      </c>
      <c r="F44" s="213"/>
      <c r="G44" s="214"/>
      <c r="H44" s="213"/>
      <c r="I44" s="213"/>
      <c r="J44" s="213"/>
      <c r="K44" s="229">
        <f>K83</f>
        <v>0</v>
      </c>
      <c r="L44" s="199"/>
      <c r="M44" s="434"/>
      <c r="N44" s="449"/>
      <c r="O44" s="405"/>
    </row>
    <row r="45" spans="2:15" ht="22.15" customHeight="1">
      <c r="B45" s="195"/>
      <c r="C45" s="578" t="s">
        <v>105</v>
      </c>
      <c r="D45" s="579"/>
      <c r="E45" s="215" t="s">
        <v>21</v>
      </c>
      <c r="F45" s="213"/>
      <c r="G45" s="214"/>
      <c r="H45" s="213"/>
      <c r="I45" s="213"/>
      <c r="J45" s="213"/>
      <c r="K45" s="229">
        <f>K88</f>
        <v>0</v>
      </c>
      <c r="L45" s="199"/>
      <c r="M45" s="434"/>
      <c r="N45" s="449"/>
      <c r="O45" s="405"/>
    </row>
    <row r="46" spans="2:15" ht="22.15" customHeight="1">
      <c r="B46" s="195"/>
      <c r="C46" s="578" t="s">
        <v>106</v>
      </c>
      <c r="D46" s="579"/>
      <c r="E46" s="215" t="s">
        <v>21</v>
      </c>
      <c r="F46" s="213"/>
      <c r="G46" s="214"/>
      <c r="H46" s="213"/>
      <c r="I46" s="213"/>
      <c r="J46" s="213"/>
      <c r="K46" s="229">
        <f>K93</f>
        <v>0</v>
      </c>
      <c r="L46" s="199"/>
      <c r="M46" s="434"/>
      <c r="N46" s="449"/>
      <c r="O46" s="405"/>
    </row>
    <row r="47" spans="2:15" ht="22.15" customHeight="1">
      <c r="B47" s="195"/>
      <c r="C47" s="578" t="s">
        <v>107</v>
      </c>
      <c r="D47" s="579"/>
      <c r="E47" s="215" t="s">
        <v>21</v>
      </c>
      <c r="F47" s="213"/>
      <c r="G47" s="214"/>
      <c r="H47" s="213"/>
      <c r="I47" s="213"/>
      <c r="J47" s="213"/>
      <c r="K47" s="229">
        <f>K101</f>
        <v>0</v>
      </c>
      <c r="L47" s="199"/>
      <c r="M47" s="434"/>
      <c r="N47" s="449"/>
      <c r="O47" s="405"/>
    </row>
    <row r="48" spans="2:15" ht="22.15" customHeight="1">
      <c r="B48" s="195"/>
      <c r="C48" s="578" t="s">
        <v>108</v>
      </c>
      <c r="D48" s="579"/>
      <c r="E48" s="215" t="s">
        <v>21</v>
      </c>
      <c r="F48" s="213"/>
      <c r="G48" s="214"/>
      <c r="H48" s="213"/>
      <c r="I48" s="213"/>
      <c r="J48" s="213"/>
      <c r="K48" s="229">
        <f>K104</f>
        <v>0</v>
      </c>
      <c r="L48" s="199"/>
      <c r="M48" s="434"/>
      <c r="N48" s="449"/>
      <c r="O48" s="405"/>
    </row>
    <row r="49" spans="2:16" ht="22.15" customHeight="1">
      <c r="B49" s="195"/>
      <c r="C49" s="578" t="s">
        <v>109</v>
      </c>
      <c r="D49" s="579"/>
      <c r="E49" s="215" t="s">
        <v>21</v>
      </c>
      <c r="F49" s="213"/>
      <c r="G49" s="214"/>
      <c r="H49" s="213"/>
      <c r="I49" s="213"/>
      <c r="J49" s="213"/>
      <c r="K49" s="229">
        <f>K111</f>
        <v>0</v>
      </c>
      <c r="L49" s="199"/>
      <c r="M49" s="434"/>
      <c r="N49" s="449"/>
      <c r="O49" s="405"/>
    </row>
    <row r="50" spans="2:16" ht="22.15" customHeight="1">
      <c r="B50" s="195"/>
      <c r="C50" s="578"/>
      <c r="D50" s="579"/>
      <c r="E50" s="215"/>
      <c r="F50" s="213"/>
      <c r="G50" s="214"/>
      <c r="H50" s="213"/>
      <c r="I50" s="213"/>
      <c r="J50" s="213"/>
      <c r="K50" s="229"/>
      <c r="L50" s="199"/>
      <c r="N50" s="403"/>
      <c r="O50" s="406"/>
      <c r="P50" s="322"/>
    </row>
    <row r="51" spans="2:16" ht="22.15" customHeight="1">
      <c r="B51" s="195"/>
      <c r="C51" s="546"/>
      <c r="D51" s="547"/>
      <c r="E51" s="196"/>
      <c r="F51" s="200"/>
      <c r="G51" s="197"/>
      <c r="H51" s="197"/>
      <c r="I51" s="197"/>
      <c r="J51" s="197"/>
      <c r="K51" s="198"/>
      <c r="L51" s="199"/>
      <c r="M51" s="434"/>
    </row>
    <row r="52" spans="2:16" ht="22.15" customHeight="1">
      <c r="B52" s="195"/>
      <c r="C52" s="546"/>
      <c r="D52" s="547"/>
      <c r="E52" s="196"/>
      <c r="F52" s="197"/>
      <c r="G52" s="197"/>
      <c r="H52" s="197"/>
      <c r="I52" s="197"/>
      <c r="J52" s="197"/>
      <c r="K52" s="198"/>
      <c r="L52" s="199"/>
    </row>
    <row r="53" spans="2:16" ht="22.15" customHeight="1">
      <c r="B53" s="201"/>
      <c r="C53" s="546"/>
      <c r="D53" s="547"/>
      <c r="E53" s="196"/>
      <c r="F53" s="202"/>
      <c r="G53" s="197"/>
      <c r="H53" s="197"/>
      <c r="I53" s="197"/>
      <c r="J53" s="197"/>
      <c r="K53" s="198"/>
      <c r="L53" s="199"/>
    </row>
    <row r="54" spans="2:16" ht="22.15" customHeight="1">
      <c r="B54" s="201"/>
      <c r="C54" s="566"/>
      <c r="D54" s="567"/>
      <c r="E54" s="196"/>
      <c r="F54" s="197"/>
      <c r="G54" s="203"/>
      <c r="H54" s="203"/>
      <c r="I54" s="203"/>
      <c r="J54" s="203"/>
      <c r="K54" s="198"/>
      <c r="L54" s="204"/>
    </row>
    <row r="55" spans="2:16" ht="22.15" customHeight="1">
      <c r="B55" s="201"/>
      <c r="C55" s="566"/>
      <c r="D55" s="567"/>
      <c r="E55" s="196"/>
      <c r="F55" s="203"/>
      <c r="G55" s="203"/>
      <c r="H55" s="203"/>
      <c r="I55" s="203"/>
      <c r="J55" s="203"/>
      <c r="K55" s="198"/>
      <c r="L55" s="204"/>
    </row>
    <row r="56" spans="2:16" ht="22.15" customHeight="1">
      <c r="B56" s="205"/>
      <c r="C56" s="566"/>
      <c r="D56" s="567"/>
      <c r="E56" s="196"/>
      <c r="F56" s="203"/>
      <c r="G56" s="206"/>
      <c r="H56" s="207"/>
      <c r="I56" s="208"/>
      <c r="J56" s="203"/>
      <c r="K56" s="198"/>
      <c r="L56" s="204"/>
    </row>
    <row r="57" spans="2:16" ht="22.15" customHeight="1">
      <c r="B57" s="205"/>
      <c r="C57" s="566"/>
      <c r="D57" s="567"/>
      <c r="E57" s="196"/>
      <c r="F57" s="203"/>
      <c r="G57" s="206"/>
      <c r="H57" s="207"/>
      <c r="I57" s="208"/>
      <c r="J57" s="203"/>
      <c r="K57" s="198"/>
      <c r="L57" s="204"/>
    </row>
    <row r="58" spans="2:16" ht="22.15" customHeight="1">
      <c r="B58" s="205"/>
      <c r="C58" s="566"/>
      <c r="D58" s="567"/>
      <c r="E58" s="196"/>
      <c r="F58" s="203"/>
      <c r="G58" s="206"/>
      <c r="H58" s="207"/>
      <c r="I58" s="208"/>
      <c r="J58" s="203"/>
      <c r="K58" s="198"/>
      <c r="L58" s="204"/>
    </row>
    <row r="59" spans="2:16" ht="22.15" customHeight="1">
      <c r="B59" s="205"/>
      <c r="C59" s="566"/>
      <c r="D59" s="567"/>
      <c r="E59" s="196"/>
      <c r="F59" s="203"/>
      <c r="G59" s="209"/>
      <c r="H59" s="203"/>
      <c r="I59" s="203"/>
      <c r="J59" s="203"/>
      <c r="K59" s="198"/>
      <c r="L59" s="204"/>
    </row>
    <row r="60" spans="2:16" ht="22.15" customHeight="1">
      <c r="B60" s="205"/>
      <c r="C60" s="566"/>
      <c r="D60" s="567"/>
      <c r="E60" s="196"/>
      <c r="F60" s="203"/>
      <c r="G60" s="209"/>
      <c r="H60" s="203"/>
      <c r="I60" s="203"/>
      <c r="J60" s="203"/>
      <c r="K60" s="198"/>
      <c r="L60" s="204"/>
    </row>
    <row r="61" spans="2:16" ht="22.15" customHeight="1">
      <c r="B61" s="205"/>
      <c r="C61" s="566"/>
      <c r="D61" s="567"/>
      <c r="E61" s="196"/>
      <c r="F61" s="203"/>
      <c r="G61" s="210"/>
      <c r="H61" s="203"/>
      <c r="I61" s="203"/>
      <c r="J61" s="203"/>
      <c r="K61" s="198"/>
      <c r="L61" s="204"/>
    </row>
    <row r="62" spans="2:16" ht="22.15" customHeight="1">
      <c r="B62" s="205"/>
      <c r="C62" s="566"/>
      <c r="D62" s="567"/>
      <c r="E62" s="196"/>
      <c r="F62" s="203"/>
      <c r="G62" s="210"/>
      <c r="H62" s="203"/>
      <c r="I62" s="203"/>
      <c r="J62" s="203"/>
      <c r="K62" s="198"/>
      <c r="L62" s="204"/>
    </row>
    <row r="63" spans="2:16" ht="22.15" customHeight="1">
      <c r="B63" s="205"/>
      <c r="C63" s="566"/>
      <c r="D63" s="567"/>
      <c r="E63" s="196"/>
      <c r="F63" s="203"/>
      <c r="G63" s="210"/>
      <c r="H63" s="203"/>
      <c r="I63" s="203"/>
      <c r="J63" s="203"/>
      <c r="K63" s="198"/>
      <c r="L63" s="204"/>
    </row>
    <row r="64" spans="2:16" ht="22.15" customHeight="1">
      <c r="B64" s="205"/>
      <c r="C64" s="566"/>
      <c r="D64" s="567"/>
      <c r="E64" s="196"/>
      <c r="F64" s="203"/>
      <c r="G64" s="210"/>
      <c r="H64" s="203"/>
      <c r="I64" s="203"/>
      <c r="J64" s="203"/>
      <c r="K64" s="198"/>
      <c r="L64" s="204"/>
    </row>
    <row r="65" spans="2:12" ht="22.15" customHeight="1">
      <c r="B65" s="205"/>
      <c r="C65" s="566"/>
      <c r="D65" s="567"/>
      <c r="E65" s="196"/>
      <c r="F65" s="203"/>
      <c r="G65" s="203"/>
      <c r="H65" s="203"/>
      <c r="I65" s="211"/>
      <c r="J65" s="203"/>
      <c r="K65" s="198"/>
      <c r="L65" s="204"/>
    </row>
    <row r="66" spans="2:12" ht="22.15" customHeight="1">
      <c r="B66" s="205"/>
      <c r="C66" s="566"/>
      <c r="D66" s="567"/>
      <c r="E66" s="196"/>
      <c r="F66" s="203"/>
      <c r="G66" s="212"/>
      <c r="H66" s="203"/>
      <c r="I66" s="203"/>
      <c r="J66" s="203"/>
      <c r="K66" s="198"/>
      <c r="L66" s="204"/>
    </row>
    <row r="67" spans="2:12" ht="22.15" customHeight="1">
      <c r="B67" s="205"/>
      <c r="C67" s="566"/>
      <c r="D67" s="567"/>
      <c r="E67" s="196"/>
      <c r="F67" s="203"/>
      <c r="G67" s="203"/>
      <c r="H67" s="203"/>
      <c r="I67" s="203"/>
      <c r="J67" s="203"/>
      <c r="K67" s="198"/>
      <c r="L67" s="204"/>
    </row>
    <row r="68" spans="2:12" ht="22.15" customHeight="1">
      <c r="B68" s="195"/>
      <c r="C68" s="566"/>
      <c r="D68" s="567"/>
      <c r="E68" s="196"/>
      <c r="F68" s="213"/>
      <c r="G68" s="214"/>
      <c r="H68" s="213"/>
      <c r="I68" s="213"/>
      <c r="J68" s="213"/>
      <c r="K68" s="198"/>
      <c r="L68" s="204"/>
    </row>
    <row r="69" spans="2:12" ht="22.15" customHeight="1">
      <c r="B69" s="195"/>
      <c r="C69" s="566"/>
      <c r="D69" s="567"/>
      <c r="E69" s="196"/>
      <c r="F69" s="213"/>
      <c r="G69" s="214"/>
      <c r="H69" s="213"/>
      <c r="I69" s="213"/>
      <c r="J69" s="213"/>
      <c r="K69" s="198"/>
      <c r="L69" s="204"/>
    </row>
    <row r="70" spans="2:12" ht="22.15" customHeight="1">
      <c r="B70" s="195"/>
      <c r="C70" s="566"/>
      <c r="D70" s="567"/>
      <c r="E70" s="196"/>
      <c r="F70" s="213"/>
      <c r="G70" s="214"/>
      <c r="H70" s="213"/>
      <c r="I70" s="213"/>
      <c r="J70" s="213"/>
      <c r="K70" s="198"/>
      <c r="L70" s="204"/>
    </row>
    <row r="71" spans="2:12" ht="22.15" customHeight="1">
      <c r="B71" s="195"/>
      <c r="C71" s="566"/>
      <c r="D71" s="567"/>
      <c r="E71" s="196"/>
      <c r="F71" s="213"/>
      <c r="G71" s="214"/>
      <c r="H71" s="213"/>
      <c r="I71" s="213"/>
      <c r="J71" s="213"/>
      <c r="K71" s="198"/>
      <c r="L71" s="204"/>
    </row>
    <row r="72" spans="2:12" ht="22.15" customHeight="1">
      <c r="B72" s="195"/>
      <c r="C72" s="566"/>
      <c r="D72" s="567"/>
      <c r="E72" s="196"/>
      <c r="F72" s="213"/>
      <c r="G72" s="214"/>
      <c r="H72" s="213"/>
      <c r="I72" s="213"/>
      <c r="J72" s="213"/>
      <c r="K72" s="198"/>
      <c r="L72" s="204"/>
    </row>
    <row r="73" spans="2:12" ht="22.15" customHeight="1">
      <c r="B73" s="195"/>
      <c r="C73" s="562"/>
      <c r="D73" s="563"/>
      <c r="E73" s="215"/>
      <c r="F73" s="213"/>
      <c r="G73" s="214"/>
      <c r="H73" s="213"/>
      <c r="I73" s="213"/>
      <c r="J73" s="213"/>
      <c r="K73" s="216"/>
      <c r="L73" s="204"/>
    </row>
    <row r="74" spans="2:12" ht="22.15" customHeight="1">
      <c r="B74" s="195"/>
      <c r="C74" s="562"/>
      <c r="D74" s="563"/>
      <c r="E74" s="215"/>
      <c r="F74" s="213"/>
      <c r="G74" s="214"/>
      <c r="H74" s="213"/>
      <c r="I74" s="213"/>
      <c r="J74" s="213"/>
      <c r="K74" s="216"/>
      <c r="L74" s="204"/>
    </row>
    <row r="75" spans="2:12" ht="22.15" customHeight="1">
      <c r="B75" s="195"/>
      <c r="C75" s="562"/>
      <c r="D75" s="563"/>
      <c r="E75" s="215"/>
      <c r="F75" s="213"/>
      <c r="G75" s="214"/>
      <c r="H75" s="213"/>
      <c r="I75" s="213"/>
      <c r="J75" s="213"/>
      <c r="K75" s="216"/>
      <c r="L75" s="204"/>
    </row>
    <row r="76" spans="2:12" ht="22.15" customHeight="1">
      <c r="B76" s="195"/>
      <c r="C76" s="562"/>
      <c r="D76" s="563"/>
      <c r="E76" s="215"/>
      <c r="F76" s="213"/>
      <c r="G76" s="214"/>
      <c r="H76" s="213"/>
      <c r="I76" s="213"/>
      <c r="J76" s="213"/>
      <c r="K76" s="216"/>
      <c r="L76" s="204"/>
    </row>
    <row r="77" spans="2:12" ht="22.15" customHeight="1">
      <c r="B77" s="185"/>
      <c r="C77" s="558" t="s">
        <v>82</v>
      </c>
      <c r="D77" s="559"/>
      <c r="E77" s="186"/>
      <c r="F77" s="187"/>
      <c r="G77" s="186"/>
      <c r="H77" s="186"/>
      <c r="I77" s="188"/>
      <c r="J77" s="186"/>
      <c r="K77" s="189">
        <f>SUM(K44:K50)</f>
        <v>0</v>
      </c>
      <c r="L77" s="190"/>
    </row>
    <row r="78" spans="2:12" ht="22.15" customHeight="1">
      <c r="B78" s="195">
        <v>1</v>
      </c>
      <c r="C78" s="615" t="str">
        <f>C43</f>
        <v>หมวดงานวิศวกรรมโครงสร้าง</v>
      </c>
      <c r="D78" s="616"/>
      <c r="E78" s="273"/>
      <c r="F78" s="274"/>
      <c r="G78" s="275"/>
      <c r="H78" s="276"/>
      <c r="I78" s="275"/>
      <c r="J78" s="276"/>
      <c r="K78" s="277"/>
      <c r="L78" s="278"/>
    </row>
    <row r="79" spans="2:12" ht="22.15" customHeight="1">
      <c r="B79" s="195"/>
      <c r="C79" s="578" t="s">
        <v>104</v>
      </c>
      <c r="D79" s="579"/>
      <c r="E79" s="217"/>
      <c r="F79" s="218"/>
      <c r="G79" s="328"/>
      <c r="H79" s="329"/>
      <c r="I79" s="328"/>
      <c r="J79" s="329"/>
      <c r="K79" s="330"/>
      <c r="L79" s="199"/>
    </row>
    <row r="80" spans="2:12" ht="22.15" customHeight="1">
      <c r="B80" s="195"/>
      <c r="C80" s="580" t="s">
        <v>110</v>
      </c>
      <c r="D80" s="581"/>
      <c r="E80" s="223" t="s">
        <v>111</v>
      </c>
      <c r="F80" s="146">
        <v>60</v>
      </c>
      <c r="G80" s="315"/>
      <c r="H80" s="314">
        <f t="shared" ref="H80:H82" si="0">F80*G80</f>
        <v>0</v>
      </c>
      <c r="I80" s="315"/>
      <c r="J80" s="314">
        <f t="shared" ref="J80:J82" si="1">F80*I80</f>
        <v>0</v>
      </c>
      <c r="K80" s="221">
        <f t="shared" ref="K80:K82" si="2">H80+J80</f>
        <v>0</v>
      </c>
      <c r="L80" s="199"/>
    </row>
    <row r="81" spans="2:12" ht="22.15" customHeight="1">
      <c r="B81" s="195"/>
      <c r="C81" s="582" t="s">
        <v>112</v>
      </c>
      <c r="D81" s="583"/>
      <c r="E81" s="223" t="s">
        <v>111</v>
      </c>
      <c r="F81" s="146">
        <v>210</v>
      </c>
      <c r="G81" s="315"/>
      <c r="H81" s="314">
        <f t="shared" si="0"/>
        <v>0</v>
      </c>
      <c r="I81" s="315"/>
      <c r="J81" s="314">
        <f t="shared" si="1"/>
        <v>0</v>
      </c>
      <c r="K81" s="221">
        <f t="shared" si="2"/>
        <v>0</v>
      </c>
      <c r="L81" s="199"/>
    </row>
    <row r="82" spans="2:12" ht="22.15" customHeight="1">
      <c r="B82" s="195"/>
      <c r="C82" s="582" t="s">
        <v>180</v>
      </c>
      <c r="D82" s="583"/>
      <c r="E82" s="223" t="s">
        <v>111</v>
      </c>
      <c r="F82" s="297">
        <v>18</v>
      </c>
      <c r="G82" s="331"/>
      <c r="H82" s="298">
        <f t="shared" si="0"/>
        <v>0</v>
      </c>
      <c r="I82" s="432"/>
      <c r="J82" s="298">
        <f t="shared" si="1"/>
        <v>0</v>
      </c>
      <c r="K82" s="299">
        <f t="shared" si="2"/>
        <v>0</v>
      </c>
      <c r="L82" s="199"/>
    </row>
    <row r="83" spans="2:12" ht="22.15" customHeight="1">
      <c r="B83" s="195"/>
      <c r="C83" s="540" t="s">
        <v>21</v>
      </c>
      <c r="D83" s="541"/>
      <c r="E83" s="236"/>
      <c r="F83" s="332"/>
      <c r="G83" s="332"/>
      <c r="H83" s="332">
        <f>SUM(H80:H82)</f>
        <v>0</v>
      </c>
      <c r="I83" s="332"/>
      <c r="J83" s="332">
        <f>SUM(J80:J82)</f>
        <v>0</v>
      </c>
      <c r="K83" s="332">
        <f>SUM(K80:K82)</f>
        <v>0</v>
      </c>
      <c r="L83" s="199"/>
    </row>
    <row r="84" spans="2:12" ht="22.15" customHeight="1">
      <c r="B84" s="195"/>
      <c r="C84" s="578" t="s">
        <v>105</v>
      </c>
      <c r="D84" s="579"/>
      <c r="E84" s="217"/>
      <c r="F84" s="333"/>
      <c r="G84" s="318"/>
      <c r="H84" s="334"/>
      <c r="I84" s="318"/>
      <c r="J84" s="334"/>
      <c r="K84" s="335"/>
      <c r="L84" s="199"/>
    </row>
    <row r="85" spans="2:12" ht="22.15" customHeight="1">
      <c r="B85" s="195"/>
      <c r="C85" s="613" t="s">
        <v>181</v>
      </c>
      <c r="D85" s="614"/>
      <c r="E85" s="223" t="s">
        <v>111</v>
      </c>
      <c r="F85" s="297">
        <v>9</v>
      </c>
      <c r="G85" s="315"/>
      <c r="H85" s="314">
        <f t="shared" ref="H85" si="3">F85*G85</f>
        <v>0</v>
      </c>
      <c r="I85" s="315"/>
      <c r="J85" s="298">
        <f t="shared" ref="J85:J87" si="4">F85*I85</f>
        <v>0</v>
      </c>
      <c r="K85" s="299">
        <f t="shared" ref="K85:K87" si="5">H85+J85</f>
        <v>0</v>
      </c>
      <c r="L85" s="199"/>
    </row>
    <row r="86" spans="2:12" ht="22.15" customHeight="1">
      <c r="B86" s="195"/>
      <c r="C86" s="534" t="s">
        <v>201</v>
      </c>
      <c r="D86" s="535"/>
      <c r="E86" s="223" t="s">
        <v>111</v>
      </c>
      <c r="F86" s="336">
        <v>152</v>
      </c>
      <c r="G86" s="331"/>
      <c r="H86" s="298">
        <f t="shared" ref="H86:H87" si="6">F86*G86</f>
        <v>0</v>
      </c>
      <c r="I86" s="336"/>
      <c r="J86" s="298">
        <f t="shared" si="4"/>
        <v>0</v>
      </c>
      <c r="K86" s="299">
        <f t="shared" si="5"/>
        <v>0</v>
      </c>
      <c r="L86" s="199"/>
    </row>
    <row r="87" spans="2:12" ht="22.15" customHeight="1">
      <c r="B87" s="195"/>
      <c r="C87" s="532" t="s">
        <v>179</v>
      </c>
      <c r="D87" s="533"/>
      <c r="E87" s="223" t="s">
        <v>111</v>
      </c>
      <c r="F87" s="297">
        <v>20</v>
      </c>
      <c r="G87" s="298"/>
      <c r="H87" s="298">
        <f t="shared" si="6"/>
        <v>0</v>
      </c>
      <c r="I87" s="336"/>
      <c r="J87" s="298">
        <f t="shared" si="4"/>
        <v>0</v>
      </c>
      <c r="K87" s="299">
        <f t="shared" si="5"/>
        <v>0</v>
      </c>
      <c r="L87" s="199"/>
    </row>
    <row r="88" spans="2:12" ht="22.15" customHeight="1">
      <c r="B88" s="195"/>
      <c r="C88" s="540" t="s">
        <v>21</v>
      </c>
      <c r="D88" s="541"/>
      <c r="E88" s="236"/>
      <c r="F88" s="332"/>
      <c r="G88" s="332"/>
      <c r="H88" s="332">
        <f>SUM(H85:H87)</f>
        <v>0</v>
      </c>
      <c r="I88" s="332"/>
      <c r="J88" s="332">
        <f>SUM(J85:J87)</f>
        <v>0</v>
      </c>
      <c r="K88" s="332">
        <f>SUM(K85:K87)</f>
        <v>0</v>
      </c>
      <c r="L88" s="199"/>
    </row>
    <row r="89" spans="2:12" ht="22.15" customHeight="1">
      <c r="B89" s="195"/>
      <c r="C89" s="578" t="s">
        <v>106</v>
      </c>
      <c r="D89" s="579"/>
      <c r="E89" s="217"/>
      <c r="F89" s="218"/>
      <c r="G89" s="328"/>
      <c r="H89" s="329"/>
      <c r="I89" s="328"/>
      <c r="J89" s="329"/>
      <c r="K89" s="330"/>
      <c r="L89" s="199"/>
    </row>
    <row r="90" spans="2:12" ht="22.15" customHeight="1">
      <c r="B90" s="195"/>
      <c r="C90" s="532" t="s">
        <v>113</v>
      </c>
      <c r="D90" s="533"/>
      <c r="E90" s="259" t="s">
        <v>102</v>
      </c>
      <c r="F90" s="328">
        <v>600</v>
      </c>
      <c r="G90" s="337"/>
      <c r="H90" s="314">
        <f t="shared" ref="H90:H92" si="7">F90*G90</f>
        <v>0</v>
      </c>
      <c r="I90" s="147"/>
      <c r="J90" s="314">
        <f t="shared" ref="J90:J92" si="8">F90*I90</f>
        <v>0</v>
      </c>
      <c r="K90" s="221">
        <f t="shared" ref="K90:K92" si="9">H90+J90</f>
        <v>0</v>
      </c>
      <c r="L90" s="199"/>
    </row>
    <row r="91" spans="2:12" ht="22.15" customHeight="1">
      <c r="B91" s="195"/>
      <c r="C91" s="532" t="s">
        <v>114</v>
      </c>
      <c r="D91" s="533"/>
      <c r="E91" s="259" t="s">
        <v>115</v>
      </c>
      <c r="F91" s="328">
        <v>177</v>
      </c>
      <c r="G91" s="337"/>
      <c r="H91" s="314">
        <f t="shared" si="7"/>
        <v>0</v>
      </c>
      <c r="I91" s="147"/>
      <c r="J91" s="314">
        <f t="shared" si="8"/>
        <v>0</v>
      </c>
      <c r="K91" s="221">
        <f t="shared" si="9"/>
        <v>0</v>
      </c>
      <c r="L91" s="338" t="s">
        <v>101</v>
      </c>
    </row>
    <row r="92" spans="2:12" ht="22.15" customHeight="1">
      <c r="B92" s="195"/>
      <c r="C92" s="532" t="s">
        <v>116</v>
      </c>
      <c r="D92" s="533"/>
      <c r="E92" s="224" t="s">
        <v>117</v>
      </c>
      <c r="F92" s="197">
        <v>147</v>
      </c>
      <c r="G92" s="197"/>
      <c r="H92" s="314">
        <f t="shared" si="7"/>
        <v>0</v>
      </c>
      <c r="I92" s="198"/>
      <c r="J92" s="314">
        <f t="shared" si="8"/>
        <v>0</v>
      </c>
      <c r="K92" s="221">
        <f t="shared" si="9"/>
        <v>0</v>
      </c>
      <c r="L92" s="338" t="s">
        <v>101</v>
      </c>
    </row>
    <row r="93" spans="2:12" ht="22.15" customHeight="1">
      <c r="B93" s="195"/>
      <c r="C93" s="540" t="s">
        <v>21</v>
      </c>
      <c r="D93" s="541"/>
      <c r="E93" s="236"/>
      <c r="F93" s="237"/>
      <c r="G93" s="237"/>
      <c r="H93" s="237">
        <f>SUM(H90:H92)</f>
        <v>0</v>
      </c>
      <c r="I93" s="237"/>
      <c r="J93" s="237">
        <f>SUM(J92)</f>
        <v>0</v>
      </c>
      <c r="K93" s="237">
        <f>SUM(K90:K92)</f>
        <v>0</v>
      </c>
      <c r="L93" s="199"/>
    </row>
    <row r="94" spans="2:12" ht="22.15" customHeight="1">
      <c r="B94" s="195"/>
      <c r="C94" s="578" t="s">
        <v>107</v>
      </c>
      <c r="D94" s="579"/>
      <c r="E94" s="223"/>
      <c r="F94" s="146"/>
      <c r="G94" s="315"/>
      <c r="H94" s="147"/>
      <c r="I94" s="315"/>
      <c r="J94" s="147"/>
      <c r="K94" s="148"/>
      <c r="L94" s="199"/>
    </row>
    <row r="95" spans="2:12" ht="22.15" customHeight="1">
      <c r="B95" s="195"/>
      <c r="C95" s="570" t="s">
        <v>118</v>
      </c>
      <c r="D95" s="571"/>
      <c r="E95" s="223" t="s">
        <v>119</v>
      </c>
      <c r="F95" s="146">
        <v>600</v>
      </c>
      <c r="G95" s="315"/>
      <c r="H95" s="314">
        <f t="shared" ref="H95:H100" si="10">F95*G95</f>
        <v>0</v>
      </c>
      <c r="I95" s="197"/>
      <c r="J95" s="314">
        <f t="shared" ref="J95:J100" si="11">F95*I95</f>
        <v>0</v>
      </c>
      <c r="K95" s="221">
        <f t="shared" ref="K95:K100" si="12">H95+J95</f>
        <v>0</v>
      </c>
      <c r="L95" s="338" t="s">
        <v>120</v>
      </c>
    </row>
    <row r="96" spans="2:12" ht="22.15" customHeight="1">
      <c r="B96" s="195"/>
      <c r="C96" s="570" t="s">
        <v>121</v>
      </c>
      <c r="D96" s="571"/>
      <c r="E96" s="223" t="s">
        <v>119</v>
      </c>
      <c r="F96" s="146">
        <v>28</v>
      </c>
      <c r="G96" s="315"/>
      <c r="H96" s="314">
        <f t="shared" si="10"/>
        <v>0</v>
      </c>
      <c r="I96" s="315"/>
      <c r="J96" s="314">
        <f t="shared" si="11"/>
        <v>0</v>
      </c>
      <c r="K96" s="221">
        <f t="shared" si="12"/>
        <v>0</v>
      </c>
      <c r="L96" s="338" t="s">
        <v>122</v>
      </c>
    </row>
    <row r="97" spans="2:13" ht="22.15" customHeight="1">
      <c r="B97" s="195"/>
      <c r="C97" s="621" t="s">
        <v>123</v>
      </c>
      <c r="D97" s="622"/>
      <c r="E97" s="223" t="s">
        <v>119</v>
      </c>
      <c r="F97" s="146">
        <v>420</v>
      </c>
      <c r="G97" s="147"/>
      <c r="H97" s="314">
        <f t="shared" si="10"/>
        <v>0</v>
      </c>
      <c r="I97" s="147"/>
      <c r="J97" s="314">
        <f t="shared" si="11"/>
        <v>0</v>
      </c>
      <c r="K97" s="221">
        <f t="shared" si="12"/>
        <v>0</v>
      </c>
      <c r="L97" s="338" t="s">
        <v>124</v>
      </c>
    </row>
    <row r="98" spans="2:13" ht="22.15" customHeight="1">
      <c r="B98" s="195"/>
      <c r="C98" s="621" t="s">
        <v>125</v>
      </c>
      <c r="D98" s="622"/>
      <c r="E98" s="223" t="s">
        <v>119</v>
      </c>
      <c r="F98" s="146">
        <v>820</v>
      </c>
      <c r="G98" s="147"/>
      <c r="H98" s="314">
        <f t="shared" si="10"/>
        <v>0</v>
      </c>
      <c r="I98" s="147"/>
      <c r="J98" s="314">
        <f t="shared" si="11"/>
        <v>0</v>
      </c>
      <c r="K98" s="221">
        <f t="shared" si="12"/>
        <v>0</v>
      </c>
      <c r="L98" s="338" t="s">
        <v>126</v>
      </c>
    </row>
    <row r="99" spans="2:13" ht="22.15" customHeight="1">
      <c r="B99" s="195"/>
      <c r="C99" s="570" t="s">
        <v>182</v>
      </c>
      <c r="D99" s="571"/>
      <c r="E99" s="223" t="s">
        <v>117</v>
      </c>
      <c r="F99" s="146">
        <v>550</v>
      </c>
      <c r="G99" s="315"/>
      <c r="H99" s="314">
        <f t="shared" si="10"/>
        <v>0</v>
      </c>
      <c r="I99" s="315"/>
      <c r="J99" s="314">
        <f t="shared" si="11"/>
        <v>0</v>
      </c>
      <c r="K99" s="221">
        <f t="shared" si="12"/>
        <v>0</v>
      </c>
      <c r="L99" s="338" t="s">
        <v>101</v>
      </c>
      <c r="M99" s="434"/>
    </row>
    <row r="100" spans="2:13" ht="22.15" customHeight="1">
      <c r="B100" s="195"/>
      <c r="C100" s="538" t="s">
        <v>202</v>
      </c>
      <c r="D100" s="539"/>
      <c r="E100" s="224" t="s">
        <v>102</v>
      </c>
      <c r="F100" s="197">
        <v>448</v>
      </c>
      <c r="G100" s="197"/>
      <c r="H100" s="314">
        <f t="shared" si="10"/>
        <v>0</v>
      </c>
      <c r="I100" s="197"/>
      <c r="J100" s="314">
        <f t="shared" si="11"/>
        <v>0</v>
      </c>
      <c r="K100" s="221">
        <f t="shared" si="12"/>
        <v>0</v>
      </c>
      <c r="L100" s="199"/>
    </row>
    <row r="101" spans="2:13" ht="22.15" customHeight="1">
      <c r="B101" s="195"/>
      <c r="C101" s="540" t="s">
        <v>21</v>
      </c>
      <c r="D101" s="541"/>
      <c r="E101" s="236"/>
      <c r="F101" s="237"/>
      <c r="G101" s="237"/>
      <c r="H101" s="237">
        <f>SUM(H95:H100)</f>
        <v>0</v>
      </c>
      <c r="I101" s="237"/>
      <c r="J101" s="237">
        <f>SUM(J95:J100)</f>
        <v>0</v>
      </c>
      <c r="K101" s="237">
        <f>SUM(K95:K100)</f>
        <v>0</v>
      </c>
      <c r="L101" s="199"/>
    </row>
    <row r="102" spans="2:13" ht="22.15" customHeight="1">
      <c r="B102" s="195"/>
      <c r="C102" s="578" t="s">
        <v>108</v>
      </c>
      <c r="D102" s="579"/>
      <c r="E102" s="339"/>
      <c r="F102" s="146"/>
      <c r="G102" s="315"/>
      <c r="H102" s="314"/>
      <c r="I102" s="315"/>
      <c r="J102" s="314"/>
      <c r="K102" s="221"/>
      <c r="L102" s="199"/>
    </row>
    <row r="103" spans="2:13" ht="51.75" customHeight="1">
      <c r="B103" s="195"/>
      <c r="C103" s="560" t="s">
        <v>337</v>
      </c>
      <c r="D103" s="561"/>
      <c r="E103" s="340" t="s">
        <v>102</v>
      </c>
      <c r="F103" s="197">
        <v>371</v>
      </c>
      <c r="G103" s="197"/>
      <c r="H103" s="314">
        <f t="shared" ref="H103" si="13">F103*G103</f>
        <v>0</v>
      </c>
      <c r="I103" s="197"/>
      <c r="J103" s="314">
        <f t="shared" ref="J103" si="14">F103*I103</f>
        <v>0</v>
      </c>
      <c r="K103" s="221">
        <f t="shared" ref="K103" si="15">H103+J103</f>
        <v>0</v>
      </c>
      <c r="L103" s="199"/>
    </row>
    <row r="104" spans="2:13" ht="22.15" customHeight="1">
      <c r="B104" s="195"/>
      <c r="C104" s="540" t="s">
        <v>21</v>
      </c>
      <c r="D104" s="541"/>
      <c r="E104" s="236"/>
      <c r="F104" s="237"/>
      <c r="G104" s="237"/>
      <c r="H104" s="237">
        <f>SUM(H103)</f>
        <v>0</v>
      </c>
      <c r="I104" s="237"/>
      <c r="J104" s="237">
        <f>SUM(J103)</f>
        <v>0</v>
      </c>
      <c r="K104" s="237">
        <f>SUM(K103)</f>
        <v>0</v>
      </c>
      <c r="L104" s="199"/>
    </row>
    <row r="105" spans="2:13" ht="22.15" customHeight="1">
      <c r="B105" s="195"/>
      <c r="C105" s="578" t="s">
        <v>109</v>
      </c>
      <c r="D105" s="579"/>
      <c r="E105" s="223"/>
      <c r="F105" s="220"/>
      <c r="G105" s="315"/>
      <c r="H105" s="314"/>
      <c r="I105" s="315"/>
      <c r="J105" s="314"/>
      <c r="K105" s="221"/>
      <c r="L105" s="199"/>
    </row>
    <row r="106" spans="2:13" ht="22.15" customHeight="1">
      <c r="B106" s="195"/>
      <c r="C106" s="570" t="s">
        <v>183</v>
      </c>
      <c r="D106" s="571"/>
      <c r="E106" s="223" t="s">
        <v>127</v>
      </c>
      <c r="F106" s="220">
        <v>3</v>
      </c>
      <c r="G106" s="315"/>
      <c r="H106" s="314">
        <f t="shared" ref="H106:H110" si="16">F106*G106</f>
        <v>0</v>
      </c>
      <c r="I106" s="197"/>
      <c r="J106" s="314">
        <f t="shared" ref="J106:J110" si="17">F106*I106</f>
        <v>0</v>
      </c>
      <c r="K106" s="221">
        <f t="shared" ref="K106:K110" si="18">H106+J106</f>
        <v>0</v>
      </c>
      <c r="L106" s="338" t="s">
        <v>203</v>
      </c>
    </row>
    <row r="107" spans="2:13" ht="22.15" customHeight="1">
      <c r="B107" s="195"/>
      <c r="C107" s="570" t="s">
        <v>161</v>
      </c>
      <c r="D107" s="571"/>
      <c r="E107" s="223" t="s">
        <v>127</v>
      </c>
      <c r="F107" s="220">
        <v>220</v>
      </c>
      <c r="G107" s="315"/>
      <c r="H107" s="314">
        <f t="shared" si="16"/>
        <v>0</v>
      </c>
      <c r="I107" s="315"/>
      <c r="J107" s="314">
        <f t="shared" si="17"/>
        <v>0</v>
      </c>
      <c r="K107" s="221">
        <f t="shared" si="18"/>
        <v>0</v>
      </c>
      <c r="L107" s="199"/>
    </row>
    <row r="108" spans="2:13" ht="22.15" customHeight="1">
      <c r="B108" s="195"/>
      <c r="C108" s="570" t="s">
        <v>162</v>
      </c>
      <c r="D108" s="571"/>
      <c r="E108" s="223" t="s">
        <v>127</v>
      </c>
      <c r="F108" s="220">
        <v>92</v>
      </c>
      <c r="G108" s="315"/>
      <c r="H108" s="314">
        <f t="shared" si="16"/>
        <v>0</v>
      </c>
      <c r="I108" s="315"/>
      <c r="J108" s="314">
        <f t="shared" si="17"/>
        <v>0</v>
      </c>
      <c r="K108" s="221">
        <f t="shared" si="18"/>
        <v>0</v>
      </c>
      <c r="L108" s="199"/>
    </row>
    <row r="109" spans="2:13" ht="22.15" customHeight="1">
      <c r="B109" s="195"/>
      <c r="C109" s="570" t="s">
        <v>184</v>
      </c>
      <c r="D109" s="571"/>
      <c r="E109" s="223" t="s">
        <v>127</v>
      </c>
      <c r="F109" s="220">
        <v>610</v>
      </c>
      <c r="G109" s="315"/>
      <c r="H109" s="314">
        <f t="shared" si="16"/>
        <v>0</v>
      </c>
      <c r="I109" s="315"/>
      <c r="J109" s="314">
        <f t="shared" si="17"/>
        <v>0</v>
      </c>
      <c r="K109" s="221">
        <f t="shared" si="18"/>
        <v>0</v>
      </c>
      <c r="L109" s="199"/>
    </row>
    <row r="110" spans="2:13" ht="22.15" customHeight="1">
      <c r="B110" s="195"/>
      <c r="C110" s="621" t="s">
        <v>128</v>
      </c>
      <c r="D110" s="622"/>
      <c r="E110" s="223" t="s">
        <v>102</v>
      </c>
      <c r="F110" s="220">
        <v>632</v>
      </c>
      <c r="G110" s="315"/>
      <c r="H110" s="314">
        <f t="shared" si="16"/>
        <v>0</v>
      </c>
      <c r="I110" s="315"/>
      <c r="J110" s="314">
        <f t="shared" si="17"/>
        <v>0</v>
      </c>
      <c r="K110" s="221">
        <f t="shared" si="18"/>
        <v>0</v>
      </c>
      <c r="L110" s="199"/>
    </row>
    <row r="111" spans="2:13" ht="22.15" customHeight="1">
      <c r="B111" s="195"/>
      <c r="C111" s="540" t="s">
        <v>21</v>
      </c>
      <c r="D111" s="541"/>
      <c r="E111" s="236"/>
      <c r="F111" s="237"/>
      <c r="G111" s="237"/>
      <c r="H111" s="237">
        <f>SUM(H106:H110)</f>
        <v>0</v>
      </c>
      <c r="I111" s="237"/>
      <c r="J111" s="237">
        <f>SUM(J106:J110)</f>
        <v>0</v>
      </c>
      <c r="K111" s="237">
        <f>SUM(K106:K110)</f>
        <v>0</v>
      </c>
      <c r="L111" s="278"/>
    </row>
    <row r="112" spans="2:13" ht="22.15" customHeight="1">
      <c r="B112" s="195">
        <v>2</v>
      </c>
      <c r="C112" s="225" t="s">
        <v>60</v>
      </c>
      <c r="D112" s="226"/>
      <c r="E112" s="227"/>
      <c r="F112" s="213"/>
      <c r="G112" s="214"/>
      <c r="H112" s="213"/>
      <c r="I112" s="213"/>
      <c r="J112" s="213"/>
      <c r="K112" s="228"/>
      <c r="L112" s="204"/>
    </row>
    <row r="113" spans="2:17" ht="22.15" customHeight="1">
      <c r="B113" s="195"/>
      <c r="C113" s="566" t="s">
        <v>130</v>
      </c>
      <c r="D113" s="567"/>
      <c r="E113" s="215" t="s">
        <v>21</v>
      </c>
      <c r="F113" s="213"/>
      <c r="G113" s="214"/>
      <c r="H113" s="213"/>
      <c r="I113" s="213"/>
      <c r="J113" s="213"/>
      <c r="K113" s="229">
        <f>K147</f>
        <v>0</v>
      </c>
      <c r="L113" s="204"/>
      <c r="N113" s="450"/>
      <c r="O113" s="405"/>
      <c r="Q113" s="322"/>
    </row>
    <row r="114" spans="2:17" ht="22.15" customHeight="1">
      <c r="B114" s="195"/>
      <c r="C114" s="566" t="s">
        <v>131</v>
      </c>
      <c r="D114" s="567"/>
      <c r="E114" s="215" t="s">
        <v>21</v>
      </c>
      <c r="F114" s="213"/>
      <c r="G114" s="214"/>
      <c r="H114" s="213"/>
      <c r="I114" s="213"/>
      <c r="J114" s="213"/>
      <c r="K114" s="229">
        <f>K157</f>
        <v>0</v>
      </c>
      <c r="L114" s="204"/>
      <c r="N114" s="450"/>
      <c r="O114" s="405"/>
      <c r="Q114" s="322"/>
    </row>
    <row r="115" spans="2:17" ht="22.15" customHeight="1">
      <c r="B115" s="195"/>
      <c r="C115" s="566" t="s">
        <v>132</v>
      </c>
      <c r="D115" s="567"/>
      <c r="E115" s="215" t="s">
        <v>21</v>
      </c>
      <c r="F115" s="213"/>
      <c r="G115" s="214"/>
      <c r="H115" s="213"/>
      <c r="I115" s="213"/>
      <c r="J115" s="213"/>
      <c r="K115" s="229">
        <f>K163</f>
        <v>0</v>
      </c>
      <c r="L115" s="204"/>
      <c r="N115" s="450"/>
      <c r="O115" s="406"/>
    </row>
    <row r="116" spans="2:17" ht="22.15" customHeight="1">
      <c r="B116" s="195"/>
      <c r="C116" s="536" t="s">
        <v>133</v>
      </c>
      <c r="D116" s="537"/>
      <c r="E116" s="215" t="s">
        <v>21</v>
      </c>
      <c r="F116" s="213"/>
      <c r="G116" s="214"/>
      <c r="H116" s="213"/>
      <c r="I116" s="213"/>
      <c r="J116" s="213"/>
      <c r="K116" s="229">
        <f>K176</f>
        <v>0</v>
      </c>
      <c r="L116" s="204"/>
      <c r="N116" s="450"/>
      <c r="O116" s="407"/>
      <c r="P116" s="32"/>
      <c r="Q116" s="323"/>
    </row>
    <row r="117" spans="2:17" ht="22.15" customHeight="1">
      <c r="B117" s="195"/>
      <c r="C117" s="574" t="s">
        <v>134</v>
      </c>
      <c r="D117" s="575"/>
      <c r="E117" s="215" t="s">
        <v>21</v>
      </c>
      <c r="F117" s="213"/>
      <c r="G117" s="214"/>
      <c r="H117" s="213"/>
      <c r="I117" s="213"/>
      <c r="J117" s="213"/>
      <c r="K117" s="229">
        <f>K205</f>
        <v>0</v>
      </c>
      <c r="L117" s="204"/>
      <c r="N117" s="450"/>
      <c r="O117" s="406"/>
    </row>
    <row r="118" spans="2:17" ht="22.15" customHeight="1">
      <c r="B118" s="195"/>
      <c r="C118" s="536" t="s">
        <v>135</v>
      </c>
      <c r="D118" s="537"/>
      <c r="E118" s="215" t="s">
        <v>21</v>
      </c>
      <c r="F118" s="213"/>
      <c r="G118" s="214"/>
      <c r="H118" s="213"/>
      <c r="I118" s="213"/>
      <c r="J118" s="213"/>
      <c r="K118" s="229">
        <f>K208</f>
        <v>0</v>
      </c>
      <c r="L118" s="204"/>
      <c r="M118" s="434"/>
      <c r="N118" s="450"/>
      <c r="O118" s="408"/>
      <c r="Q118" s="324"/>
    </row>
    <row r="119" spans="2:17" ht="22.15" customHeight="1">
      <c r="B119" s="195"/>
      <c r="C119" s="536" t="s">
        <v>136</v>
      </c>
      <c r="D119" s="537"/>
      <c r="E119" s="215" t="s">
        <v>21</v>
      </c>
      <c r="F119" s="213"/>
      <c r="G119" s="214"/>
      <c r="H119" s="213"/>
      <c r="I119" s="213"/>
      <c r="J119" s="213"/>
      <c r="K119" s="229">
        <f>K214</f>
        <v>0</v>
      </c>
      <c r="L119" s="204"/>
      <c r="M119" s="434"/>
      <c r="N119" s="450"/>
      <c r="O119" s="404"/>
      <c r="P119" s="32"/>
      <c r="Q119" s="325"/>
    </row>
    <row r="120" spans="2:17" ht="22.15" customHeight="1">
      <c r="B120" s="195"/>
      <c r="C120" s="536" t="s">
        <v>137</v>
      </c>
      <c r="D120" s="537"/>
      <c r="E120" s="215" t="s">
        <v>21</v>
      </c>
      <c r="F120" s="213"/>
      <c r="G120" s="214"/>
      <c r="H120" s="213"/>
      <c r="I120" s="213"/>
      <c r="J120" s="213"/>
      <c r="K120" s="229">
        <f>K228</f>
        <v>0</v>
      </c>
      <c r="L120" s="204"/>
      <c r="M120" s="434"/>
      <c r="N120" s="450"/>
      <c r="O120" s="406"/>
      <c r="P120" s="32"/>
    </row>
    <row r="121" spans="2:17" ht="22.15" customHeight="1">
      <c r="B121" s="195"/>
      <c r="C121" s="548" t="s">
        <v>147</v>
      </c>
      <c r="D121" s="549"/>
      <c r="E121" s="215" t="s">
        <v>21</v>
      </c>
      <c r="F121" s="213"/>
      <c r="G121" s="214"/>
      <c r="H121" s="213"/>
      <c r="I121" s="213"/>
      <c r="J121" s="213"/>
      <c r="K121" s="229">
        <f>K281</f>
        <v>0</v>
      </c>
      <c r="L121" s="204"/>
      <c r="M121" s="434"/>
      <c r="N121" s="450"/>
      <c r="O121" s="404"/>
      <c r="P121" s="32"/>
      <c r="Q121" s="325"/>
    </row>
    <row r="122" spans="2:17" ht="22.15" customHeight="1">
      <c r="B122" s="195"/>
      <c r="C122" s="572"/>
      <c r="D122" s="573"/>
      <c r="E122" s="215"/>
      <c r="F122" s="213"/>
      <c r="G122" s="214"/>
      <c r="H122" s="213"/>
      <c r="I122" s="213"/>
      <c r="J122" s="213"/>
      <c r="K122" s="229"/>
      <c r="L122" s="204"/>
      <c r="M122" s="434"/>
      <c r="N122" s="320"/>
      <c r="O122" s="409"/>
      <c r="P122" s="451"/>
    </row>
    <row r="123" spans="2:17" ht="22.15" customHeight="1">
      <c r="B123" s="195"/>
      <c r="C123" s="572"/>
      <c r="D123" s="573"/>
      <c r="E123" s="215"/>
      <c r="F123" s="213"/>
      <c r="G123" s="214"/>
      <c r="H123" s="213"/>
      <c r="I123" s="213"/>
      <c r="J123" s="213"/>
      <c r="K123" s="229"/>
      <c r="L123" s="204"/>
    </row>
    <row r="124" spans="2:17" ht="22.15" customHeight="1">
      <c r="B124" s="195"/>
      <c r="C124" s="572"/>
      <c r="D124" s="573"/>
      <c r="E124" s="215"/>
      <c r="F124" s="213"/>
      <c r="G124" s="214"/>
      <c r="H124" s="213"/>
      <c r="I124" s="213"/>
      <c r="J124" s="213"/>
      <c r="K124" s="229"/>
      <c r="L124" s="204"/>
    </row>
    <row r="125" spans="2:17" ht="22.15" customHeight="1">
      <c r="B125" s="195"/>
      <c r="C125" s="576"/>
      <c r="D125" s="577"/>
      <c r="E125" s="215"/>
      <c r="F125" s="213"/>
      <c r="G125" s="214"/>
      <c r="H125" s="213"/>
      <c r="I125" s="213"/>
      <c r="J125" s="213"/>
      <c r="K125" s="228"/>
      <c r="L125" s="204"/>
    </row>
    <row r="126" spans="2:17" ht="22.15" customHeight="1">
      <c r="B126" s="195"/>
      <c r="C126" s="576"/>
      <c r="D126" s="577"/>
      <c r="E126" s="215"/>
      <c r="F126" s="213"/>
      <c r="G126" s="214"/>
      <c r="H126" s="213"/>
      <c r="I126" s="213"/>
      <c r="J126" s="213"/>
      <c r="K126" s="228"/>
      <c r="L126" s="204"/>
    </row>
    <row r="127" spans="2:17" ht="22.15" customHeight="1">
      <c r="B127" s="195"/>
      <c r="C127" s="576"/>
      <c r="D127" s="577"/>
      <c r="E127" s="215"/>
      <c r="F127" s="213"/>
      <c r="G127" s="214"/>
      <c r="H127" s="213"/>
      <c r="I127" s="213"/>
      <c r="J127" s="213"/>
      <c r="K127" s="228"/>
      <c r="L127" s="204"/>
    </row>
    <row r="128" spans="2:17" ht="22.15" customHeight="1">
      <c r="B128" s="195"/>
      <c r="C128" s="576"/>
      <c r="D128" s="577"/>
      <c r="E128" s="215"/>
      <c r="F128" s="213"/>
      <c r="G128" s="214"/>
      <c r="H128" s="213"/>
      <c r="I128" s="213"/>
      <c r="J128" s="213"/>
      <c r="K128" s="228"/>
      <c r="L128" s="204"/>
    </row>
    <row r="129" spans="2:12" ht="22.15" customHeight="1">
      <c r="B129" s="195"/>
      <c r="C129" s="576"/>
      <c r="D129" s="577"/>
      <c r="E129" s="215"/>
      <c r="F129" s="213"/>
      <c r="G129" s="214"/>
      <c r="H129" s="213"/>
      <c r="I129" s="213"/>
      <c r="J129" s="213"/>
      <c r="K129" s="228"/>
      <c r="L129" s="204"/>
    </row>
    <row r="130" spans="2:12" ht="22.15" customHeight="1">
      <c r="B130" s="195"/>
      <c r="C130" s="576"/>
      <c r="D130" s="577"/>
      <c r="E130" s="215"/>
      <c r="F130" s="213"/>
      <c r="G130" s="214"/>
      <c r="H130" s="213"/>
      <c r="I130" s="213"/>
      <c r="J130" s="213"/>
      <c r="K130" s="228"/>
      <c r="L130" s="204"/>
    </row>
    <row r="131" spans="2:12" ht="22.15" customHeight="1">
      <c r="B131" s="195"/>
      <c r="C131" s="576"/>
      <c r="D131" s="577"/>
      <c r="E131" s="215"/>
      <c r="F131" s="213"/>
      <c r="G131" s="214"/>
      <c r="H131" s="213"/>
      <c r="I131" s="213"/>
      <c r="J131" s="213"/>
      <c r="K131" s="228"/>
      <c r="L131" s="204"/>
    </row>
    <row r="132" spans="2:12" ht="22.15" customHeight="1">
      <c r="B132" s="195"/>
      <c r="C132" s="576"/>
      <c r="D132" s="577"/>
      <c r="E132" s="215"/>
      <c r="F132" s="213"/>
      <c r="G132" s="214"/>
      <c r="H132" s="213"/>
      <c r="I132" s="213"/>
      <c r="J132" s="213"/>
      <c r="K132" s="228"/>
      <c r="L132" s="204"/>
    </row>
    <row r="133" spans="2:12" ht="22.15" customHeight="1">
      <c r="B133" s="195"/>
      <c r="C133" s="576"/>
      <c r="D133" s="577"/>
      <c r="E133" s="215"/>
      <c r="F133" s="213"/>
      <c r="G133" s="214"/>
      <c r="H133" s="213"/>
      <c r="I133" s="213"/>
      <c r="J133" s="213"/>
      <c r="K133" s="228"/>
      <c r="L133" s="204"/>
    </row>
    <row r="134" spans="2:12" ht="22.15" customHeight="1">
      <c r="B134" s="195"/>
      <c r="C134" s="576"/>
      <c r="D134" s="577"/>
      <c r="E134" s="215"/>
      <c r="F134" s="213"/>
      <c r="G134" s="214"/>
      <c r="H134" s="213"/>
      <c r="I134" s="213"/>
      <c r="J134" s="213"/>
      <c r="K134" s="228"/>
      <c r="L134" s="204"/>
    </row>
    <row r="135" spans="2:12" ht="22.15" customHeight="1">
      <c r="B135" s="195"/>
      <c r="C135" s="576"/>
      <c r="D135" s="577"/>
      <c r="E135" s="215"/>
      <c r="F135" s="213"/>
      <c r="G135" s="214"/>
      <c r="H135" s="213"/>
      <c r="I135" s="213"/>
      <c r="J135" s="213"/>
      <c r="K135" s="228"/>
      <c r="L135" s="204"/>
    </row>
    <row r="136" spans="2:12" ht="22.15" customHeight="1">
      <c r="B136" s="195"/>
      <c r="C136" s="576"/>
      <c r="D136" s="577"/>
      <c r="E136" s="215"/>
      <c r="F136" s="213"/>
      <c r="G136" s="214"/>
      <c r="H136" s="213"/>
      <c r="I136" s="213"/>
      <c r="J136" s="213"/>
      <c r="K136" s="228"/>
      <c r="L136" s="204"/>
    </row>
    <row r="137" spans="2:12" ht="22.15" customHeight="1">
      <c r="B137" s="195"/>
      <c r="C137" s="619"/>
      <c r="D137" s="620"/>
      <c r="E137" s="215"/>
      <c r="F137" s="213"/>
      <c r="G137" s="214"/>
      <c r="H137" s="213"/>
      <c r="I137" s="213"/>
      <c r="J137" s="213"/>
      <c r="K137" s="228"/>
      <c r="L137" s="204"/>
    </row>
    <row r="138" spans="2:12" ht="22.15" customHeight="1">
      <c r="B138" s="195"/>
      <c r="C138" s="576"/>
      <c r="D138" s="577"/>
      <c r="E138" s="215"/>
      <c r="F138" s="213"/>
      <c r="G138" s="214"/>
      <c r="H138" s="213"/>
      <c r="I138" s="213"/>
      <c r="J138" s="213"/>
      <c r="K138" s="228"/>
      <c r="L138" s="204"/>
    </row>
    <row r="139" spans="2:12" ht="22.15" customHeight="1">
      <c r="B139" s="195"/>
      <c r="C139" s="576"/>
      <c r="D139" s="577"/>
      <c r="E139" s="215"/>
      <c r="F139" s="213"/>
      <c r="G139" s="214"/>
      <c r="H139" s="213"/>
      <c r="I139" s="213"/>
      <c r="J139" s="213"/>
      <c r="K139" s="228"/>
      <c r="L139" s="204"/>
    </row>
    <row r="140" spans="2:12" ht="22.15" customHeight="1">
      <c r="B140" s="195"/>
      <c r="C140" s="576"/>
      <c r="D140" s="577"/>
      <c r="E140" s="215"/>
      <c r="F140" s="213"/>
      <c r="G140" s="214"/>
      <c r="H140" s="213"/>
      <c r="I140" s="213"/>
      <c r="J140" s="213"/>
      <c r="K140" s="228"/>
      <c r="L140" s="204"/>
    </row>
    <row r="141" spans="2:12" ht="22.15" customHeight="1">
      <c r="B141" s="195"/>
      <c r="C141" s="576"/>
      <c r="D141" s="577"/>
      <c r="E141" s="215"/>
      <c r="F141" s="213"/>
      <c r="G141" s="214"/>
      <c r="H141" s="213"/>
      <c r="I141" s="213"/>
      <c r="J141" s="213"/>
      <c r="K141" s="228"/>
      <c r="L141" s="204"/>
    </row>
    <row r="142" spans="2:12" ht="22.15" customHeight="1">
      <c r="B142" s="185"/>
      <c r="C142" s="558" t="s">
        <v>61</v>
      </c>
      <c r="D142" s="559"/>
      <c r="E142" s="186"/>
      <c r="F142" s="230"/>
      <c r="G142" s="186"/>
      <c r="H142" s="186"/>
      <c r="I142" s="188"/>
      <c r="J142" s="186"/>
      <c r="K142" s="189">
        <f>SUM(K113:K141)</f>
        <v>0</v>
      </c>
      <c r="L142" s="190"/>
    </row>
    <row r="143" spans="2:12" s="32" customFormat="1" ht="22.15" customHeight="1">
      <c r="B143" s="219">
        <v>2</v>
      </c>
      <c r="C143" s="617" t="s">
        <v>83</v>
      </c>
      <c r="D143" s="618"/>
      <c r="E143" s="231"/>
      <c r="F143" s="232" t="s">
        <v>10</v>
      </c>
      <c r="G143" s="232"/>
      <c r="H143" s="233"/>
      <c r="I143" s="233"/>
      <c r="J143" s="233"/>
      <c r="K143" s="233"/>
      <c r="L143" s="234"/>
    </row>
    <row r="144" spans="2:12" s="32" customFormat="1" ht="22.15" customHeight="1">
      <c r="B144" s="313"/>
      <c r="C144" s="566" t="s">
        <v>130</v>
      </c>
      <c r="D144" s="567"/>
      <c r="E144" s="231"/>
      <c r="F144" s="232"/>
      <c r="G144" s="232"/>
      <c r="H144" s="233"/>
      <c r="I144" s="233"/>
      <c r="J144" s="233"/>
      <c r="K144" s="342"/>
      <c r="L144" s="234"/>
    </row>
    <row r="145" spans="2:12" s="360" customFormat="1" ht="25.5" customHeight="1">
      <c r="B145" s="358"/>
      <c r="C145" s="568" t="s">
        <v>308</v>
      </c>
      <c r="D145" s="569"/>
      <c r="E145" s="359" t="s">
        <v>102</v>
      </c>
      <c r="F145" s="315">
        <v>225</v>
      </c>
      <c r="G145" s="315"/>
      <c r="H145" s="314">
        <f t="shared" ref="H145:H146" si="19">F145*G145</f>
        <v>0</v>
      </c>
      <c r="I145" s="315"/>
      <c r="J145" s="314">
        <f t="shared" ref="J145:J146" si="20">F145*I145</f>
        <v>0</v>
      </c>
      <c r="K145" s="221">
        <f t="shared" ref="K145:K146" si="21">H145+J145</f>
        <v>0</v>
      </c>
      <c r="L145" s="234"/>
    </row>
    <row r="146" spans="2:12" s="360" customFormat="1" ht="20.25" customHeight="1">
      <c r="B146" s="358"/>
      <c r="C146" s="568" t="s">
        <v>163</v>
      </c>
      <c r="D146" s="569"/>
      <c r="E146" s="359" t="s">
        <v>102</v>
      </c>
      <c r="F146" s="315">
        <v>390</v>
      </c>
      <c r="G146" s="315"/>
      <c r="H146" s="314">
        <f t="shared" si="19"/>
        <v>0</v>
      </c>
      <c r="I146" s="315"/>
      <c r="J146" s="314">
        <f t="shared" si="20"/>
        <v>0</v>
      </c>
      <c r="K146" s="221">
        <f t="shared" si="21"/>
        <v>0</v>
      </c>
      <c r="L146" s="234"/>
    </row>
    <row r="147" spans="2:12" s="32" customFormat="1" ht="22.15" customHeight="1">
      <c r="B147" s="313"/>
      <c r="C147" s="540" t="s">
        <v>21</v>
      </c>
      <c r="D147" s="541"/>
      <c r="E147" s="236"/>
      <c r="F147" s="237"/>
      <c r="G147" s="237"/>
      <c r="H147" s="237">
        <f>SUM(H145:H146)</f>
        <v>0</v>
      </c>
      <c r="I147" s="237"/>
      <c r="J147" s="237">
        <f>SUM(J145:J146)</f>
        <v>0</v>
      </c>
      <c r="K147" s="237">
        <f>SUM(K145:K146)</f>
        <v>0</v>
      </c>
      <c r="L147" s="234"/>
    </row>
    <row r="148" spans="2:12" s="32" customFormat="1" ht="22.15" customHeight="1">
      <c r="B148" s="313"/>
      <c r="C148" s="566" t="s">
        <v>131</v>
      </c>
      <c r="D148" s="567"/>
      <c r="E148" s="231"/>
      <c r="F148" s="232"/>
      <c r="G148" s="232"/>
      <c r="H148" s="233"/>
      <c r="I148" s="233"/>
      <c r="J148" s="233"/>
      <c r="K148" s="342"/>
      <c r="L148" s="234"/>
    </row>
    <row r="149" spans="2:12" s="32" customFormat="1" ht="22.15" customHeight="1">
      <c r="B149" s="313"/>
      <c r="C149" s="570" t="s">
        <v>185</v>
      </c>
      <c r="D149" s="571"/>
      <c r="E149" s="343" t="s">
        <v>102</v>
      </c>
      <c r="F149" s="344">
        <v>730</v>
      </c>
      <c r="G149" s="344"/>
      <c r="H149" s="314">
        <f t="shared" ref="H149:H156" si="22">F149*G149</f>
        <v>0</v>
      </c>
      <c r="I149" s="345"/>
      <c r="J149" s="314">
        <f t="shared" ref="J149:J156" si="23">F149*I149</f>
        <v>0</v>
      </c>
      <c r="K149" s="221">
        <f t="shared" ref="K149:K156" si="24">H149+J149</f>
        <v>0</v>
      </c>
      <c r="L149" s="347" t="s">
        <v>254</v>
      </c>
    </row>
    <row r="150" spans="2:12" s="32" customFormat="1" ht="22.15" customHeight="1">
      <c r="B150" s="313"/>
      <c r="C150" s="570" t="s">
        <v>206</v>
      </c>
      <c r="D150" s="571"/>
      <c r="E150" s="343" t="s">
        <v>102</v>
      </c>
      <c r="F150" s="344">
        <v>38</v>
      </c>
      <c r="G150" s="344"/>
      <c r="H150" s="314">
        <f t="shared" si="22"/>
        <v>0</v>
      </c>
      <c r="I150" s="345"/>
      <c r="J150" s="314">
        <f t="shared" si="23"/>
        <v>0</v>
      </c>
      <c r="K150" s="221">
        <f t="shared" si="24"/>
        <v>0</v>
      </c>
      <c r="L150" s="234"/>
    </row>
    <row r="151" spans="2:12" s="32" customFormat="1" ht="22.15" customHeight="1">
      <c r="B151" s="313"/>
      <c r="C151" s="570" t="s">
        <v>204</v>
      </c>
      <c r="D151" s="571"/>
      <c r="E151" s="343" t="s">
        <v>102</v>
      </c>
      <c r="F151" s="344">
        <v>1482</v>
      </c>
      <c r="G151" s="344"/>
      <c r="H151" s="314">
        <f t="shared" si="22"/>
        <v>0</v>
      </c>
      <c r="I151" s="344"/>
      <c r="J151" s="314">
        <f t="shared" si="23"/>
        <v>0</v>
      </c>
      <c r="K151" s="221">
        <f t="shared" si="24"/>
        <v>0</v>
      </c>
      <c r="L151" s="234"/>
    </row>
    <row r="152" spans="2:12" s="32" customFormat="1" ht="22.15" customHeight="1">
      <c r="B152" s="313"/>
      <c r="C152" s="570" t="s">
        <v>255</v>
      </c>
      <c r="D152" s="571"/>
      <c r="E152" s="343" t="s">
        <v>103</v>
      </c>
      <c r="F152" s="344">
        <v>650</v>
      </c>
      <c r="G152" s="344"/>
      <c r="H152" s="314">
        <f t="shared" si="22"/>
        <v>0</v>
      </c>
      <c r="I152" s="344"/>
      <c r="J152" s="314">
        <f t="shared" si="23"/>
        <v>0</v>
      </c>
      <c r="K152" s="221">
        <f t="shared" si="24"/>
        <v>0</v>
      </c>
      <c r="L152" s="234"/>
    </row>
    <row r="153" spans="2:12" s="32" customFormat="1" ht="22.15" customHeight="1">
      <c r="B153" s="313"/>
      <c r="C153" s="570" t="s">
        <v>315</v>
      </c>
      <c r="D153" s="571"/>
      <c r="E153" s="343" t="s">
        <v>102</v>
      </c>
      <c r="F153" s="344">
        <v>160</v>
      </c>
      <c r="G153" s="344"/>
      <c r="H153" s="314">
        <f t="shared" si="22"/>
        <v>0</v>
      </c>
      <c r="I153" s="344"/>
      <c r="J153" s="314">
        <f t="shared" si="23"/>
        <v>0</v>
      </c>
      <c r="K153" s="221">
        <f t="shared" si="24"/>
        <v>0</v>
      </c>
      <c r="L153" s="234"/>
    </row>
    <row r="154" spans="2:12" s="32" customFormat="1" ht="22.15" customHeight="1">
      <c r="B154" s="313"/>
      <c r="C154" s="570" t="s">
        <v>205</v>
      </c>
      <c r="D154" s="571"/>
      <c r="E154" s="343" t="s">
        <v>102</v>
      </c>
      <c r="F154" s="220">
        <v>13</v>
      </c>
      <c r="G154" s="220"/>
      <c r="H154" s="314">
        <f t="shared" si="22"/>
        <v>0</v>
      </c>
      <c r="I154" s="315"/>
      <c r="J154" s="314">
        <f t="shared" si="23"/>
        <v>0</v>
      </c>
      <c r="K154" s="221">
        <f t="shared" si="24"/>
        <v>0</v>
      </c>
      <c r="L154" s="234"/>
    </row>
    <row r="155" spans="2:12" s="32" customFormat="1" ht="22.15" customHeight="1">
      <c r="B155" s="313"/>
      <c r="C155" s="326" t="s">
        <v>186</v>
      </c>
      <c r="D155" s="327"/>
      <c r="E155" s="343"/>
      <c r="F155" s="220"/>
      <c r="G155" s="220"/>
      <c r="H155" s="314">
        <f t="shared" si="22"/>
        <v>0</v>
      </c>
      <c r="I155" s="315"/>
      <c r="J155" s="314">
        <f t="shared" si="23"/>
        <v>0</v>
      </c>
      <c r="K155" s="221">
        <f t="shared" si="24"/>
        <v>0</v>
      </c>
      <c r="L155" s="234"/>
    </row>
    <row r="156" spans="2:12" s="32" customFormat="1" ht="22.15" customHeight="1">
      <c r="B156" s="313"/>
      <c r="C156" s="570" t="s">
        <v>314</v>
      </c>
      <c r="D156" s="571"/>
      <c r="E156" s="343" t="s">
        <v>103</v>
      </c>
      <c r="F156" s="220">
        <v>27</v>
      </c>
      <c r="G156" s="220"/>
      <c r="H156" s="314">
        <f t="shared" si="22"/>
        <v>0</v>
      </c>
      <c r="I156" s="315"/>
      <c r="J156" s="314">
        <f t="shared" si="23"/>
        <v>0</v>
      </c>
      <c r="K156" s="221">
        <f t="shared" si="24"/>
        <v>0</v>
      </c>
      <c r="L156" s="234"/>
    </row>
    <row r="157" spans="2:12" s="32" customFormat="1" ht="22.15" customHeight="1">
      <c r="B157" s="313"/>
      <c r="C157" s="540" t="s">
        <v>21</v>
      </c>
      <c r="D157" s="541"/>
      <c r="E157" s="236"/>
      <c r="F157" s="237"/>
      <c r="G157" s="237"/>
      <c r="H157" s="237">
        <f>SUM(H149:H156)</f>
        <v>0</v>
      </c>
      <c r="I157" s="237"/>
      <c r="J157" s="237">
        <f>SUM(J149:J156)</f>
        <v>0</v>
      </c>
      <c r="K157" s="237">
        <f>SUM(K149:K156)</f>
        <v>0</v>
      </c>
      <c r="L157" s="234"/>
    </row>
    <row r="158" spans="2:12" s="32" customFormat="1" ht="22.15" customHeight="1">
      <c r="B158" s="313"/>
      <c r="C158" s="566" t="s">
        <v>132</v>
      </c>
      <c r="D158" s="567"/>
      <c r="E158" s="231"/>
      <c r="F158" s="232"/>
      <c r="G158" s="232"/>
      <c r="H158" s="233"/>
      <c r="I158" s="233"/>
      <c r="J158" s="233"/>
      <c r="K158" s="342"/>
      <c r="L158" s="234"/>
    </row>
    <row r="159" spans="2:12" s="32" customFormat="1" ht="22.15" customHeight="1">
      <c r="B159" s="313"/>
      <c r="C159" s="570" t="s">
        <v>190</v>
      </c>
      <c r="D159" s="571"/>
      <c r="E159" s="343" t="s">
        <v>102</v>
      </c>
      <c r="F159" s="296">
        <v>386</v>
      </c>
      <c r="G159" s="296"/>
      <c r="H159" s="314">
        <f t="shared" ref="H159:H161" si="25">F159*G159</f>
        <v>0</v>
      </c>
      <c r="I159" s="433"/>
      <c r="J159" s="314">
        <f t="shared" ref="J159:J161" si="26">F159*I159</f>
        <v>0</v>
      </c>
      <c r="K159" s="221">
        <f t="shared" ref="K159:K161" si="27">H159+J159</f>
        <v>0</v>
      </c>
      <c r="L159" s="234"/>
    </row>
    <row r="160" spans="2:12" s="32" customFormat="1" ht="48" customHeight="1">
      <c r="B160" s="313"/>
      <c r="C160" s="552" t="s">
        <v>189</v>
      </c>
      <c r="D160" s="553"/>
      <c r="E160" s="343" t="s">
        <v>102</v>
      </c>
      <c r="F160" s="315">
        <v>245</v>
      </c>
      <c r="G160" s="315"/>
      <c r="H160" s="314">
        <f t="shared" si="25"/>
        <v>0</v>
      </c>
      <c r="I160" s="433"/>
      <c r="J160" s="314">
        <f t="shared" si="26"/>
        <v>0</v>
      </c>
      <c r="K160" s="221">
        <f t="shared" si="27"/>
        <v>0</v>
      </c>
      <c r="L160" s="234"/>
    </row>
    <row r="161" spans="2:14" s="32" customFormat="1" ht="22.15" customHeight="1">
      <c r="B161" s="313"/>
      <c r="C161" s="534" t="s">
        <v>187</v>
      </c>
      <c r="D161" s="535"/>
      <c r="E161" s="343" t="s">
        <v>102</v>
      </c>
      <c r="F161" s="220">
        <v>131</v>
      </c>
      <c r="G161" s="220"/>
      <c r="H161" s="314">
        <f t="shared" si="25"/>
        <v>0</v>
      </c>
      <c r="I161" s="315"/>
      <c r="J161" s="314">
        <f t="shared" si="26"/>
        <v>0</v>
      </c>
      <c r="K161" s="221">
        <f t="shared" si="27"/>
        <v>0</v>
      </c>
      <c r="L161" s="234"/>
    </row>
    <row r="162" spans="2:14" s="32" customFormat="1" ht="23.25" customHeight="1">
      <c r="B162" s="313"/>
      <c r="C162" s="534" t="s">
        <v>188</v>
      </c>
      <c r="D162" s="535"/>
      <c r="E162" s="343"/>
      <c r="F162" s="220"/>
      <c r="G162" s="220"/>
      <c r="H162" s="314"/>
      <c r="I162" s="315"/>
      <c r="J162" s="314"/>
      <c r="K162" s="221"/>
      <c r="L162" s="234"/>
    </row>
    <row r="163" spans="2:14" s="32" customFormat="1" ht="22.15" customHeight="1">
      <c r="B163" s="313"/>
      <c r="C163" s="540" t="s">
        <v>21</v>
      </c>
      <c r="D163" s="541"/>
      <c r="E163" s="236"/>
      <c r="F163" s="237"/>
      <c r="G163" s="237"/>
      <c r="H163" s="237">
        <f>SUM(H159:H162)</f>
        <v>0</v>
      </c>
      <c r="I163" s="237"/>
      <c r="J163" s="237">
        <f>SUM(J159:J162)</f>
        <v>0</v>
      </c>
      <c r="K163" s="237">
        <f>SUM(K159:K162)</f>
        <v>0</v>
      </c>
      <c r="L163" s="234"/>
    </row>
    <row r="164" spans="2:14" s="32" customFormat="1" ht="22.15" customHeight="1">
      <c r="B164" s="313"/>
      <c r="C164" s="536" t="s">
        <v>133</v>
      </c>
      <c r="D164" s="537"/>
      <c r="E164" s="223"/>
      <c r="F164" s="314"/>
      <c r="G164" s="315"/>
      <c r="H164" s="314"/>
      <c r="I164" s="315"/>
      <c r="J164" s="314"/>
      <c r="K164" s="221"/>
      <c r="L164" s="222"/>
    </row>
    <row r="165" spans="2:14" s="32" customFormat="1" ht="22.15" customHeight="1">
      <c r="B165" s="313"/>
      <c r="C165" s="534" t="s">
        <v>207</v>
      </c>
      <c r="D165" s="535"/>
      <c r="E165" s="223" t="s">
        <v>100</v>
      </c>
      <c r="F165" s="314">
        <v>8</v>
      </c>
      <c r="G165" s="315"/>
      <c r="H165" s="314">
        <f t="shared" ref="H165:H175" si="28">F165*G165</f>
        <v>0</v>
      </c>
      <c r="I165" s="220"/>
      <c r="J165" s="314">
        <f t="shared" ref="J165:J175" si="29">F165*I165</f>
        <v>0</v>
      </c>
      <c r="K165" s="221">
        <f t="shared" ref="K165:K175" si="30">H165+J165</f>
        <v>0</v>
      </c>
      <c r="L165" s="317" t="s">
        <v>101</v>
      </c>
    </row>
    <row r="166" spans="2:14" s="32" customFormat="1" ht="22.15" customHeight="1">
      <c r="B166" s="219"/>
      <c r="C166" s="534" t="s">
        <v>208</v>
      </c>
      <c r="D166" s="535"/>
      <c r="E166" s="223" t="s">
        <v>100</v>
      </c>
      <c r="F166" s="314">
        <v>4</v>
      </c>
      <c r="G166" s="315"/>
      <c r="H166" s="314">
        <f t="shared" si="28"/>
        <v>0</v>
      </c>
      <c r="I166" s="220"/>
      <c r="J166" s="314">
        <f t="shared" si="29"/>
        <v>0</v>
      </c>
      <c r="K166" s="221">
        <f t="shared" si="30"/>
        <v>0</v>
      </c>
      <c r="L166" s="317" t="s">
        <v>138</v>
      </c>
    </row>
    <row r="167" spans="2:14" s="32" customFormat="1" ht="22.15" customHeight="1">
      <c r="B167" s="219"/>
      <c r="C167" s="534" t="s">
        <v>209</v>
      </c>
      <c r="D167" s="535"/>
      <c r="E167" s="223" t="s">
        <v>100</v>
      </c>
      <c r="F167" s="314">
        <v>2</v>
      </c>
      <c r="G167" s="315"/>
      <c r="H167" s="314">
        <f t="shared" si="28"/>
        <v>0</v>
      </c>
      <c r="I167" s="220"/>
      <c r="J167" s="314">
        <f t="shared" si="29"/>
        <v>0</v>
      </c>
      <c r="K167" s="221">
        <f t="shared" si="30"/>
        <v>0</v>
      </c>
      <c r="L167" s="317" t="s">
        <v>138</v>
      </c>
      <c r="N167" s="401"/>
    </row>
    <row r="168" spans="2:14" s="32" customFormat="1" ht="22.15" customHeight="1">
      <c r="B168" s="219"/>
      <c r="C168" s="534" t="s">
        <v>210</v>
      </c>
      <c r="D168" s="535"/>
      <c r="E168" s="223" t="s">
        <v>100</v>
      </c>
      <c r="F168" s="314">
        <v>1</v>
      </c>
      <c r="G168" s="315"/>
      <c r="H168" s="314">
        <f t="shared" si="28"/>
        <v>0</v>
      </c>
      <c r="I168" s="220"/>
      <c r="J168" s="314">
        <f t="shared" si="29"/>
        <v>0</v>
      </c>
      <c r="K168" s="221">
        <f t="shared" si="30"/>
        <v>0</v>
      </c>
      <c r="L168" s="317" t="s">
        <v>138</v>
      </c>
      <c r="N168" s="401"/>
    </row>
    <row r="169" spans="2:14" s="32" customFormat="1" ht="22.15" customHeight="1">
      <c r="B169" s="219"/>
      <c r="C169" s="534" t="s">
        <v>211</v>
      </c>
      <c r="D169" s="535"/>
      <c r="E169" s="223" t="s">
        <v>100</v>
      </c>
      <c r="F169" s="314">
        <v>1</v>
      </c>
      <c r="G169" s="315"/>
      <c r="H169" s="314">
        <f t="shared" si="28"/>
        <v>0</v>
      </c>
      <c r="I169" s="220"/>
      <c r="J169" s="314">
        <f t="shared" si="29"/>
        <v>0</v>
      </c>
      <c r="K169" s="221">
        <f t="shared" si="30"/>
        <v>0</v>
      </c>
      <c r="L169" s="317" t="s">
        <v>101</v>
      </c>
    </row>
    <row r="170" spans="2:14" s="32" customFormat="1" ht="22.15" customHeight="1">
      <c r="B170" s="219"/>
      <c r="C170" s="534" t="s">
        <v>168</v>
      </c>
      <c r="D170" s="535"/>
      <c r="E170" s="223" t="s">
        <v>100</v>
      </c>
      <c r="F170" s="314">
        <v>10</v>
      </c>
      <c r="G170" s="315"/>
      <c r="H170" s="314">
        <f t="shared" si="28"/>
        <v>0</v>
      </c>
      <c r="I170" s="220"/>
      <c r="J170" s="314">
        <f t="shared" si="29"/>
        <v>0</v>
      </c>
      <c r="K170" s="221">
        <f t="shared" si="30"/>
        <v>0</v>
      </c>
      <c r="L170" s="317" t="s">
        <v>101</v>
      </c>
    </row>
    <row r="171" spans="2:14" s="32" customFormat="1" ht="22.15" customHeight="1">
      <c r="B171" s="219"/>
      <c r="C171" s="534" t="s">
        <v>169</v>
      </c>
      <c r="D171" s="535"/>
      <c r="E171" s="223" t="s">
        <v>100</v>
      </c>
      <c r="F171" s="314">
        <v>5</v>
      </c>
      <c r="G171" s="315"/>
      <c r="H171" s="314">
        <f t="shared" si="28"/>
        <v>0</v>
      </c>
      <c r="I171" s="220"/>
      <c r="J171" s="314">
        <f t="shared" si="29"/>
        <v>0</v>
      </c>
      <c r="K171" s="221">
        <f t="shared" si="30"/>
        <v>0</v>
      </c>
      <c r="L171" s="317" t="s">
        <v>101</v>
      </c>
    </row>
    <row r="172" spans="2:14" s="32" customFormat="1" ht="22.15" customHeight="1">
      <c r="B172" s="219"/>
      <c r="C172" s="534" t="s">
        <v>170</v>
      </c>
      <c r="D172" s="535"/>
      <c r="E172" s="223" t="s">
        <v>100</v>
      </c>
      <c r="F172" s="314">
        <v>3</v>
      </c>
      <c r="G172" s="315"/>
      <c r="H172" s="314">
        <f t="shared" si="28"/>
        <v>0</v>
      </c>
      <c r="I172" s="220"/>
      <c r="J172" s="314">
        <f t="shared" si="29"/>
        <v>0</v>
      </c>
      <c r="K172" s="221">
        <f t="shared" si="30"/>
        <v>0</v>
      </c>
      <c r="L172" s="317" t="s">
        <v>101</v>
      </c>
    </row>
    <row r="173" spans="2:14" s="32" customFormat="1" ht="22.15" customHeight="1">
      <c r="B173" s="219"/>
      <c r="C173" s="534" t="s">
        <v>171</v>
      </c>
      <c r="D173" s="535"/>
      <c r="E173" s="223" t="s">
        <v>100</v>
      </c>
      <c r="F173" s="314">
        <v>3</v>
      </c>
      <c r="G173" s="315"/>
      <c r="H173" s="314">
        <f t="shared" si="28"/>
        <v>0</v>
      </c>
      <c r="I173" s="220"/>
      <c r="J173" s="314">
        <f t="shared" si="29"/>
        <v>0</v>
      </c>
      <c r="K173" s="221">
        <f t="shared" si="30"/>
        <v>0</v>
      </c>
      <c r="L173" s="317" t="s">
        <v>101</v>
      </c>
    </row>
    <row r="174" spans="2:14" s="32" customFormat="1" ht="22.15" customHeight="1">
      <c r="B174" s="219"/>
      <c r="C174" s="534" t="s">
        <v>172</v>
      </c>
      <c r="D174" s="535"/>
      <c r="E174" s="223" t="s">
        <v>100</v>
      </c>
      <c r="F174" s="314">
        <v>2</v>
      </c>
      <c r="G174" s="315"/>
      <c r="H174" s="314">
        <f t="shared" si="28"/>
        <v>0</v>
      </c>
      <c r="I174" s="220"/>
      <c r="J174" s="314">
        <f t="shared" si="29"/>
        <v>0</v>
      </c>
      <c r="K174" s="221">
        <f t="shared" si="30"/>
        <v>0</v>
      </c>
      <c r="L174" s="317" t="s">
        <v>101</v>
      </c>
    </row>
    <row r="175" spans="2:14" s="32" customFormat="1" ht="22.15" customHeight="1">
      <c r="B175" s="219"/>
      <c r="C175" s="534" t="s">
        <v>173</v>
      </c>
      <c r="D175" s="535"/>
      <c r="E175" s="223" t="s">
        <v>100</v>
      </c>
      <c r="F175" s="314">
        <v>1</v>
      </c>
      <c r="G175" s="315"/>
      <c r="H175" s="314">
        <f t="shared" si="28"/>
        <v>0</v>
      </c>
      <c r="I175" s="220"/>
      <c r="J175" s="314">
        <f t="shared" si="29"/>
        <v>0</v>
      </c>
      <c r="K175" s="221">
        <f t="shared" si="30"/>
        <v>0</v>
      </c>
      <c r="L175" s="317" t="s">
        <v>101</v>
      </c>
      <c r="N175" s="401"/>
    </row>
    <row r="176" spans="2:14" s="32" customFormat="1" ht="22.15" customHeight="1">
      <c r="B176" s="219"/>
      <c r="C176" s="540" t="s">
        <v>21</v>
      </c>
      <c r="D176" s="541"/>
      <c r="E176" s="236"/>
      <c r="F176" s="237"/>
      <c r="G176" s="237"/>
      <c r="H176" s="237">
        <f>SUM(H165:H175)</f>
        <v>0</v>
      </c>
      <c r="I176" s="237"/>
      <c r="J176" s="237">
        <f>SUM(J165:J175)</f>
        <v>0</v>
      </c>
      <c r="K176" s="237">
        <f>SUM(K165:K175)</f>
        <v>0</v>
      </c>
      <c r="L176" s="234"/>
    </row>
    <row r="177" spans="2:12" s="32" customFormat="1" ht="22.15" customHeight="1">
      <c r="B177" s="219"/>
      <c r="C177" s="574" t="s">
        <v>134</v>
      </c>
      <c r="D177" s="575"/>
      <c r="E177" s="236"/>
      <c r="F177" s="237"/>
      <c r="G177" s="237"/>
      <c r="H177" s="237"/>
      <c r="I177" s="237"/>
      <c r="J177" s="237"/>
      <c r="K177" s="346"/>
      <c r="L177" s="234"/>
    </row>
    <row r="178" spans="2:12" s="32" customFormat="1" ht="22.15" customHeight="1">
      <c r="B178" s="219"/>
      <c r="C178" s="574" t="s">
        <v>167</v>
      </c>
      <c r="D178" s="575"/>
      <c r="E178" s="236"/>
      <c r="F178" s="237"/>
      <c r="G178" s="237"/>
      <c r="H178" s="237"/>
      <c r="I178" s="237"/>
      <c r="J178" s="237"/>
      <c r="K178" s="346"/>
      <c r="L178" s="234"/>
    </row>
    <row r="179" spans="2:12" s="32" customFormat="1" ht="22.15" customHeight="1">
      <c r="B179" s="219"/>
      <c r="C179" s="532" t="s">
        <v>165</v>
      </c>
      <c r="D179" s="533"/>
      <c r="E179" s="341" t="s">
        <v>100</v>
      </c>
      <c r="F179" s="345">
        <v>2</v>
      </c>
      <c r="G179" s="220"/>
      <c r="H179" s="314">
        <f t="shared" ref="H179:H195" si="31">F179*G179</f>
        <v>0</v>
      </c>
      <c r="I179" s="315"/>
      <c r="J179" s="314">
        <f t="shared" ref="J179:J195" si="32">F179*I179</f>
        <v>0</v>
      </c>
      <c r="K179" s="221">
        <f t="shared" ref="K179:K195" si="33">H179+J179</f>
        <v>0</v>
      </c>
      <c r="L179" s="234"/>
    </row>
    <row r="180" spans="2:12" s="32" customFormat="1" ht="22.15" customHeight="1">
      <c r="B180" s="219"/>
      <c r="C180" s="532" t="s">
        <v>195</v>
      </c>
      <c r="D180" s="533"/>
      <c r="E180" s="341" t="s">
        <v>100</v>
      </c>
      <c r="F180" s="345">
        <v>2</v>
      </c>
      <c r="G180" s="220"/>
      <c r="H180" s="314">
        <f t="shared" si="31"/>
        <v>0</v>
      </c>
      <c r="I180" s="220"/>
      <c r="J180" s="314">
        <f t="shared" si="32"/>
        <v>0</v>
      </c>
      <c r="K180" s="221">
        <f t="shared" si="33"/>
        <v>0</v>
      </c>
      <c r="L180" s="234"/>
    </row>
    <row r="181" spans="2:12" s="32" customFormat="1" ht="22.15" customHeight="1">
      <c r="B181" s="219"/>
      <c r="C181" s="534" t="s">
        <v>194</v>
      </c>
      <c r="D181" s="535"/>
      <c r="E181" s="341" t="s">
        <v>100</v>
      </c>
      <c r="F181" s="315">
        <v>2</v>
      </c>
      <c r="G181" s="315"/>
      <c r="H181" s="314">
        <f t="shared" si="31"/>
        <v>0</v>
      </c>
      <c r="I181" s="315"/>
      <c r="J181" s="314">
        <f t="shared" si="32"/>
        <v>0</v>
      </c>
      <c r="K181" s="221">
        <f t="shared" si="33"/>
        <v>0</v>
      </c>
      <c r="L181" s="234"/>
    </row>
    <row r="182" spans="2:12" s="32" customFormat="1" ht="22.15" customHeight="1">
      <c r="B182" s="219"/>
      <c r="C182" s="534" t="s">
        <v>192</v>
      </c>
      <c r="D182" s="535"/>
      <c r="E182" s="341" t="s">
        <v>100</v>
      </c>
      <c r="F182" s="345">
        <v>2</v>
      </c>
      <c r="G182" s="220"/>
      <c r="H182" s="314">
        <f t="shared" si="31"/>
        <v>0</v>
      </c>
      <c r="I182" s="220"/>
      <c r="J182" s="314">
        <f>F182*I182</f>
        <v>0</v>
      </c>
      <c r="K182" s="221">
        <f t="shared" si="33"/>
        <v>0</v>
      </c>
      <c r="L182" s="234"/>
    </row>
    <row r="183" spans="2:12" s="32" customFormat="1" ht="22.15" customHeight="1">
      <c r="B183" s="219"/>
      <c r="C183" s="534" t="s">
        <v>193</v>
      </c>
      <c r="D183" s="535"/>
      <c r="E183" s="341" t="s">
        <v>100</v>
      </c>
      <c r="F183" s="345">
        <v>2</v>
      </c>
      <c r="G183" s="220"/>
      <c r="H183" s="314">
        <f t="shared" si="31"/>
        <v>0</v>
      </c>
      <c r="I183" s="220"/>
      <c r="J183" s="314">
        <f t="shared" si="32"/>
        <v>0</v>
      </c>
      <c r="K183" s="221">
        <f t="shared" si="33"/>
        <v>0</v>
      </c>
      <c r="L183" s="234"/>
    </row>
    <row r="184" spans="2:12" s="32" customFormat="1" ht="22.15" customHeight="1">
      <c r="B184" s="219"/>
      <c r="C184" s="534" t="s">
        <v>212</v>
      </c>
      <c r="D184" s="535"/>
      <c r="E184" s="341" t="s">
        <v>100</v>
      </c>
      <c r="F184" s="345">
        <v>2</v>
      </c>
      <c r="G184" s="220"/>
      <c r="H184" s="314">
        <f t="shared" si="31"/>
        <v>0</v>
      </c>
      <c r="I184" s="220"/>
      <c r="J184" s="314">
        <f t="shared" si="32"/>
        <v>0</v>
      </c>
      <c r="K184" s="221">
        <f t="shared" si="33"/>
        <v>0</v>
      </c>
      <c r="L184" s="234"/>
    </row>
    <row r="185" spans="2:12" s="32" customFormat="1" ht="22.15" customHeight="1">
      <c r="B185" s="219"/>
      <c r="C185" s="534" t="s">
        <v>191</v>
      </c>
      <c r="D185" s="535"/>
      <c r="E185" s="341" t="s">
        <v>100</v>
      </c>
      <c r="F185" s="345">
        <v>2</v>
      </c>
      <c r="G185" s="220"/>
      <c r="H185" s="314">
        <f t="shared" si="31"/>
        <v>0</v>
      </c>
      <c r="I185" s="220"/>
      <c r="J185" s="314">
        <f t="shared" si="32"/>
        <v>0</v>
      </c>
      <c r="K185" s="221">
        <f t="shared" si="33"/>
        <v>0</v>
      </c>
      <c r="L185" s="234"/>
    </row>
    <row r="186" spans="2:12" s="32" customFormat="1" ht="22.15" customHeight="1">
      <c r="B186" s="313"/>
      <c r="C186" s="534" t="s">
        <v>222</v>
      </c>
      <c r="D186" s="535"/>
      <c r="E186" s="341" t="s">
        <v>100</v>
      </c>
      <c r="F186" s="345">
        <v>2</v>
      </c>
      <c r="G186" s="220"/>
      <c r="H186" s="314">
        <f t="shared" si="31"/>
        <v>0</v>
      </c>
      <c r="I186" s="220"/>
      <c r="J186" s="314">
        <f t="shared" si="32"/>
        <v>0</v>
      </c>
      <c r="K186" s="221">
        <f t="shared" si="33"/>
        <v>0</v>
      </c>
      <c r="L186" s="234"/>
    </row>
    <row r="187" spans="2:12" s="32" customFormat="1" ht="22.15" customHeight="1">
      <c r="B187" s="219"/>
      <c r="C187" s="574" t="s">
        <v>213</v>
      </c>
      <c r="D187" s="575"/>
      <c r="E187" s="341"/>
      <c r="F187" s="220"/>
      <c r="G187" s="220"/>
      <c r="H187" s="314"/>
      <c r="I187" s="237"/>
      <c r="J187" s="314"/>
      <c r="K187" s="221"/>
      <c r="L187" s="234"/>
    </row>
    <row r="188" spans="2:12" s="32" customFormat="1" ht="22.15" customHeight="1">
      <c r="B188" s="219"/>
      <c r="C188" s="534" t="s">
        <v>214</v>
      </c>
      <c r="D188" s="535"/>
      <c r="E188" s="341" t="s">
        <v>103</v>
      </c>
      <c r="F188" s="345">
        <v>1.8</v>
      </c>
      <c r="G188" s="220"/>
      <c r="H188" s="314">
        <f t="shared" ref="H188" si="34">F188*G188</f>
        <v>0</v>
      </c>
      <c r="I188" s="220"/>
      <c r="J188" s="314">
        <f t="shared" ref="J188" si="35">F188*I188</f>
        <v>0</v>
      </c>
      <c r="K188" s="221">
        <f t="shared" ref="K188" si="36">H188+J188</f>
        <v>0</v>
      </c>
      <c r="L188" s="347" t="s">
        <v>101</v>
      </c>
    </row>
    <row r="189" spans="2:12" s="32" customFormat="1" ht="22.15" customHeight="1">
      <c r="B189" s="313"/>
      <c r="C189" s="534" t="s">
        <v>215</v>
      </c>
      <c r="D189" s="535"/>
      <c r="E189" s="341" t="s">
        <v>103</v>
      </c>
      <c r="F189" s="345">
        <v>4.0999999999999996</v>
      </c>
      <c r="G189" s="220"/>
      <c r="H189" s="314">
        <f t="shared" ref="H189" si="37">F189*G189</f>
        <v>0</v>
      </c>
      <c r="I189" s="220"/>
      <c r="J189" s="314">
        <f t="shared" ref="J189" si="38">F189*I189</f>
        <v>0</v>
      </c>
      <c r="K189" s="221">
        <f t="shared" ref="K189" si="39">H189+J189</f>
        <v>0</v>
      </c>
      <c r="L189" s="347" t="s">
        <v>101</v>
      </c>
    </row>
    <row r="190" spans="2:12" s="32" customFormat="1" ht="22.15" customHeight="1">
      <c r="B190" s="219"/>
      <c r="C190" s="532" t="s">
        <v>217</v>
      </c>
      <c r="D190" s="533"/>
      <c r="E190" s="341" t="s">
        <v>100</v>
      </c>
      <c r="F190" s="345">
        <v>1</v>
      </c>
      <c r="G190" s="220"/>
      <c r="H190" s="314">
        <f t="shared" si="31"/>
        <v>0</v>
      </c>
      <c r="I190" s="220"/>
      <c r="J190" s="314">
        <f t="shared" si="32"/>
        <v>0</v>
      </c>
      <c r="K190" s="221">
        <f t="shared" si="33"/>
        <v>0</v>
      </c>
      <c r="L190" s="234"/>
    </row>
    <row r="191" spans="2:12" s="32" customFormat="1" ht="22.15" customHeight="1">
      <c r="B191" s="313"/>
      <c r="C191" s="532" t="s">
        <v>216</v>
      </c>
      <c r="D191" s="533"/>
      <c r="E191" s="341" t="s">
        <v>100</v>
      </c>
      <c r="F191" s="345">
        <v>1</v>
      </c>
      <c r="G191" s="220"/>
      <c r="H191" s="314">
        <f t="shared" si="31"/>
        <v>0</v>
      </c>
      <c r="I191" s="220"/>
      <c r="J191" s="314">
        <f t="shared" si="32"/>
        <v>0</v>
      </c>
      <c r="K191" s="221">
        <f t="shared" si="33"/>
        <v>0</v>
      </c>
      <c r="L191" s="234"/>
    </row>
    <row r="192" spans="2:12" s="32" customFormat="1" ht="22.15" customHeight="1">
      <c r="B192" s="219"/>
      <c r="C192" s="532" t="s">
        <v>219</v>
      </c>
      <c r="D192" s="533"/>
      <c r="E192" s="341" t="s">
        <v>100</v>
      </c>
      <c r="F192" s="345">
        <v>1</v>
      </c>
      <c r="G192" s="220"/>
      <c r="H192" s="314">
        <f t="shared" si="31"/>
        <v>0</v>
      </c>
      <c r="I192" s="220"/>
      <c r="J192" s="314">
        <f t="shared" si="32"/>
        <v>0</v>
      </c>
      <c r="K192" s="221">
        <f t="shared" si="33"/>
        <v>0</v>
      </c>
      <c r="L192" s="234"/>
    </row>
    <row r="193" spans="2:12" s="32" customFormat="1" ht="22.15" customHeight="1">
      <c r="B193" s="313"/>
      <c r="C193" s="532" t="s">
        <v>218</v>
      </c>
      <c r="D193" s="533"/>
      <c r="E193" s="341" t="s">
        <v>100</v>
      </c>
      <c r="F193" s="345">
        <v>1</v>
      </c>
      <c r="G193" s="220"/>
      <c r="H193" s="314">
        <f t="shared" si="31"/>
        <v>0</v>
      </c>
      <c r="I193" s="220"/>
      <c r="J193" s="314">
        <f t="shared" si="32"/>
        <v>0</v>
      </c>
      <c r="K193" s="221">
        <f t="shared" si="33"/>
        <v>0</v>
      </c>
      <c r="L193" s="234"/>
    </row>
    <row r="194" spans="2:12" s="32" customFormat="1" ht="22.15" customHeight="1">
      <c r="B194" s="313"/>
      <c r="C194" s="532" t="s">
        <v>294</v>
      </c>
      <c r="D194" s="533"/>
      <c r="E194" s="341" t="s">
        <v>100</v>
      </c>
      <c r="F194" s="345">
        <v>5</v>
      </c>
      <c r="G194" s="220"/>
      <c r="H194" s="314">
        <f t="shared" si="31"/>
        <v>0</v>
      </c>
      <c r="I194" s="220"/>
      <c r="J194" s="314">
        <f t="shared" si="32"/>
        <v>0</v>
      </c>
      <c r="K194" s="221">
        <f t="shared" si="33"/>
        <v>0</v>
      </c>
      <c r="L194" s="234"/>
    </row>
    <row r="195" spans="2:12" s="32" customFormat="1" ht="22.15" customHeight="1">
      <c r="B195" s="313"/>
      <c r="C195" s="532" t="s">
        <v>295</v>
      </c>
      <c r="D195" s="533"/>
      <c r="E195" s="341" t="s">
        <v>100</v>
      </c>
      <c r="F195" s="345">
        <v>2</v>
      </c>
      <c r="G195" s="220"/>
      <c r="H195" s="314">
        <f t="shared" si="31"/>
        <v>0</v>
      </c>
      <c r="I195" s="220"/>
      <c r="J195" s="314">
        <f t="shared" si="32"/>
        <v>0</v>
      </c>
      <c r="K195" s="221">
        <f t="shared" si="33"/>
        <v>0</v>
      </c>
      <c r="L195" s="234"/>
    </row>
    <row r="196" spans="2:12" s="32" customFormat="1" ht="22.15" customHeight="1">
      <c r="B196" s="313"/>
      <c r="C196" s="574" t="s">
        <v>174</v>
      </c>
      <c r="D196" s="575"/>
      <c r="E196" s="341"/>
      <c r="F196" s="345"/>
      <c r="G196" s="220"/>
      <c r="H196" s="314"/>
      <c r="I196" s="220"/>
      <c r="J196" s="314"/>
      <c r="K196" s="221"/>
      <c r="L196" s="234"/>
    </row>
    <row r="197" spans="2:12" s="32" customFormat="1" ht="22.15" customHeight="1">
      <c r="B197" s="313"/>
      <c r="C197" s="532" t="s">
        <v>196</v>
      </c>
      <c r="D197" s="533"/>
      <c r="E197" s="341" t="s">
        <v>100</v>
      </c>
      <c r="F197" s="345">
        <v>9</v>
      </c>
      <c r="G197" s="220"/>
      <c r="H197" s="314">
        <f t="shared" ref="H197:H204" si="40">F197*G197</f>
        <v>0</v>
      </c>
      <c r="I197" s="315"/>
      <c r="J197" s="314">
        <f t="shared" ref="J197:J204" si="41">F197*I197</f>
        <v>0</v>
      </c>
      <c r="K197" s="221">
        <f t="shared" ref="K197:K204" si="42">H197+J197</f>
        <v>0</v>
      </c>
      <c r="L197" s="234"/>
    </row>
    <row r="198" spans="2:12" s="32" customFormat="1" ht="22.15" customHeight="1">
      <c r="B198" s="313"/>
      <c r="C198" s="532" t="s">
        <v>195</v>
      </c>
      <c r="D198" s="533"/>
      <c r="E198" s="341" t="s">
        <v>100</v>
      </c>
      <c r="F198" s="345">
        <v>9</v>
      </c>
      <c r="G198" s="220"/>
      <c r="H198" s="314">
        <f t="shared" si="40"/>
        <v>0</v>
      </c>
      <c r="I198" s="220"/>
      <c r="J198" s="314">
        <f t="shared" si="41"/>
        <v>0</v>
      </c>
      <c r="K198" s="221">
        <f t="shared" si="42"/>
        <v>0</v>
      </c>
      <c r="L198" s="234"/>
    </row>
    <row r="199" spans="2:12" s="32" customFormat="1" ht="22.15" customHeight="1">
      <c r="B199" s="313"/>
      <c r="C199" s="534" t="s">
        <v>220</v>
      </c>
      <c r="D199" s="535"/>
      <c r="E199" s="341" t="s">
        <v>100</v>
      </c>
      <c r="F199" s="345">
        <v>3</v>
      </c>
      <c r="G199" s="220"/>
      <c r="H199" s="314">
        <f t="shared" si="40"/>
        <v>0</v>
      </c>
      <c r="I199" s="220"/>
      <c r="J199" s="314">
        <f t="shared" si="41"/>
        <v>0</v>
      </c>
      <c r="K199" s="221">
        <f t="shared" si="42"/>
        <v>0</v>
      </c>
      <c r="L199" s="347" t="s">
        <v>101</v>
      </c>
    </row>
    <row r="200" spans="2:12" s="32" customFormat="1" ht="22.15" customHeight="1">
      <c r="B200" s="313"/>
      <c r="C200" s="534" t="s">
        <v>193</v>
      </c>
      <c r="D200" s="535"/>
      <c r="E200" s="341" t="s">
        <v>100</v>
      </c>
      <c r="F200" s="345">
        <v>15</v>
      </c>
      <c r="G200" s="220"/>
      <c r="H200" s="314">
        <f t="shared" si="40"/>
        <v>0</v>
      </c>
      <c r="I200" s="220"/>
      <c r="J200" s="314">
        <f t="shared" si="41"/>
        <v>0</v>
      </c>
      <c r="K200" s="221">
        <f t="shared" si="42"/>
        <v>0</v>
      </c>
      <c r="L200" s="234"/>
    </row>
    <row r="201" spans="2:12" s="32" customFormat="1" ht="22.15" customHeight="1">
      <c r="B201" s="313"/>
      <c r="C201" s="534" t="s">
        <v>224</v>
      </c>
      <c r="D201" s="535"/>
      <c r="E201" s="341" t="s">
        <v>100</v>
      </c>
      <c r="F201" s="345">
        <v>3</v>
      </c>
      <c r="G201" s="220"/>
      <c r="H201" s="314">
        <f t="shared" si="40"/>
        <v>0</v>
      </c>
      <c r="I201" s="220"/>
      <c r="J201" s="314">
        <f t="shared" si="41"/>
        <v>0</v>
      </c>
      <c r="K201" s="221">
        <f t="shared" si="42"/>
        <v>0</v>
      </c>
      <c r="L201" s="234"/>
    </row>
    <row r="202" spans="2:12" s="32" customFormat="1" ht="22.15" customHeight="1">
      <c r="B202" s="313"/>
      <c r="C202" s="534" t="s">
        <v>191</v>
      </c>
      <c r="D202" s="535"/>
      <c r="E202" s="341" t="s">
        <v>100</v>
      </c>
      <c r="F202" s="345">
        <v>6</v>
      </c>
      <c r="G202" s="220"/>
      <c r="H202" s="314">
        <f t="shared" si="40"/>
        <v>0</v>
      </c>
      <c r="I202" s="220"/>
      <c r="J202" s="314">
        <f t="shared" si="41"/>
        <v>0</v>
      </c>
      <c r="K202" s="221">
        <f t="shared" si="42"/>
        <v>0</v>
      </c>
      <c r="L202" s="234"/>
    </row>
    <row r="203" spans="2:12" s="32" customFormat="1" ht="22.15" customHeight="1">
      <c r="B203" s="313"/>
      <c r="C203" s="534" t="s">
        <v>221</v>
      </c>
      <c r="D203" s="535"/>
      <c r="E203" s="341" t="s">
        <v>100</v>
      </c>
      <c r="F203" s="345">
        <v>3</v>
      </c>
      <c r="G203" s="220"/>
      <c r="H203" s="314">
        <f t="shared" si="40"/>
        <v>0</v>
      </c>
      <c r="I203" s="220"/>
      <c r="J203" s="314">
        <f t="shared" si="41"/>
        <v>0</v>
      </c>
      <c r="K203" s="221">
        <f t="shared" si="42"/>
        <v>0</v>
      </c>
      <c r="L203" s="234"/>
    </row>
    <row r="204" spans="2:12" s="32" customFormat="1" ht="22.15" customHeight="1">
      <c r="B204" s="313"/>
      <c r="C204" s="534" t="s">
        <v>222</v>
      </c>
      <c r="D204" s="535"/>
      <c r="E204" s="341" t="s">
        <v>100</v>
      </c>
      <c r="F204" s="345">
        <v>3</v>
      </c>
      <c r="G204" s="220"/>
      <c r="H204" s="314">
        <f t="shared" si="40"/>
        <v>0</v>
      </c>
      <c r="I204" s="220"/>
      <c r="J204" s="314">
        <f t="shared" si="41"/>
        <v>0</v>
      </c>
      <c r="K204" s="221">
        <f t="shared" si="42"/>
        <v>0</v>
      </c>
      <c r="L204" s="234"/>
    </row>
    <row r="205" spans="2:12" s="32" customFormat="1" ht="22.15" customHeight="1">
      <c r="B205" s="219"/>
      <c r="C205" s="540" t="s">
        <v>21</v>
      </c>
      <c r="D205" s="541"/>
      <c r="E205" s="236"/>
      <c r="F205" s="237"/>
      <c r="G205" s="237"/>
      <c r="H205" s="237">
        <f>SUM(H179:H204)</f>
        <v>0</v>
      </c>
      <c r="I205" s="237"/>
      <c r="J205" s="237">
        <f>SUM(J179:J204)</f>
        <v>0</v>
      </c>
      <c r="K205" s="237">
        <f>SUM(K179:K204)</f>
        <v>0</v>
      </c>
      <c r="L205" s="234"/>
    </row>
    <row r="206" spans="2:12" s="32" customFormat="1" ht="22.15" customHeight="1">
      <c r="B206" s="219"/>
      <c r="C206" s="536" t="s">
        <v>135</v>
      </c>
      <c r="D206" s="537"/>
      <c r="E206" s="223"/>
      <c r="F206" s="314"/>
      <c r="G206" s="315"/>
      <c r="H206" s="314"/>
      <c r="I206" s="315"/>
      <c r="J206" s="314"/>
      <c r="K206" s="221"/>
      <c r="L206" s="222"/>
    </row>
    <row r="207" spans="2:12" s="32" customFormat="1" ht="22.15" customHeight="1">
      <c r="B207" s="219"/>
      <c r="C207" s="534" t="s">
        <v>166</v>
      </c>
      <c r="D207" s="535"/>
      <c r="E207" s="223" t="s">
        <v>103</v>
      </c>
      <c r="F207" s="315">
        <v>30</v>
      </c>
      <c r="G207" s="315"/>
      <c r="H207" s="314">
        <f t="shared" ref="H207" si="43">F207*G207</f>
        <v>0</v>
      </c>
      <c r="I207" s="315"/>
      <c r="J207" s="314">
        <f t="shared" ref="J207" si="44">F207*I207</f>
        <v>0</v>
      </c>
      <c r="K207" s="221">
        <f t="shared" ref="K207" si="45">H207+J207</f>
        <v>0</v>
      </c>
      <c r="L207" s="222"/>
    </row>
    <row r="208" spans="2:12" s="32" customFormat="1" ht="22.15" customHeight="1">
      <c r="B208" s="313"/>
      <c r="C208" s="544" t="s">
        <v>21</v>
      </c>
      <c r="D208" s="545"/>
      <c r="E208" s="313"/>
      <c r="F208" s="348"/>
      <c r="G208" s="348"/>
      <c r="H208" s="348">
        <f>SUM(H207:H207)</f>
        <v>0</v>
      </c>
      <c r="I208" s="348"/>
      <c r="J208" s="348">
        <f>SUM(J207:J207)</f>
        <v>0</v>
      </c>
      <c r="K208" s="348">
        <f>SUM(K207:K207)</f>
        <v>0</v>
      </c>
      <c r="L208" s="222"/>
    </row>
    <row r="209" spans="2:12" s="32" customFormat="1" ht="22.15" customHeight="1">
      <c r="B209" s="313"/>
      <c r="C209" s="536" t="s">
        <v>136</v>
      </c>
      <c r="D209" s="537"/>
      <c r="E209" s="339"/>
      <c r="F209" s="220"/>
      <c r="G209" s="220"/>
      <c r="H209" s="314"/>
      <c r="I209" s="220"/>
      <c r="J209" s="314"/>
      <c r="K209" s="221"/>
      <c r="L209" s="222"/>
    </row>
    <row r="210" spans="2:12" s="32" customFormat="1" ht="22.15" customHeight="1">
      <c r="B210" s="313"/>
      <c r="C210" s="534" t="s">
        <v>139</v>
      </c>
      <c r="D210" s="535"/>
      <c r="E210" s="223" t="s">
        <v>102</v>
      </c>
      <c r="F210" s="315">
        <v>720</v>
      </c>
      <c r="G210" s="315"/>
      <c r="H210" s="314">
        <f t="shared" ref="H210:H213" si="46">F210*G210</f>
        <v>0</v>
      </c>
      <c r="I210" s="315"/>
      <c r="J210" s="314">
        <f t="shared" ref="J210:J213" si="47">F210*I210</f>
        <v>0</v>
      </c>
      <c r="K210" s="221">
        <f t="shared" ref="K210:K213" si="48">H210+J210</f>
        <v>0</v>
      </c>
      <c r="L210" s="222"/>
    </row>
    <row r="211" spans="2:12" s="32" customFormat="1" ht="22.15" customHeight="1">
      <c r="B211" s="219"/>
      <c r="C211" s="534" t="s">
        <v>140</v>
      </c>
      <c r="D211" s="535"/>
      <c r="E211" s="223" t="s">
        <v>102</v>
      </c>
      <c r="F211" s="315">
        <v>679</v>
      </c>
      <c r="G211" s="315"/>
      <c r="H211" s="314">
        <f t="shared" si="46"/>
        <v>0</v>
      </c>
      <c r="I211" s="315"/>
      <c r="J211" s="314">
        <f t="shared" si="47"/>
        <v>0</v>
      </c>
      <c r="K211" s="221">
        <f t="shared" si="48"/>
        <v>0</v>
      </c>
      <c r="L211" s="222"/>
    </row>
    <row r="212" spans="2:12" s="32" customFormat="1" ht="22.15" customHeight="1">
      <c r="B212" s="219"/>
      <c r="C212" s="534" t="s">
        <v>141</v>
      </c>
      <c r="D212" s="535"/>
      <c r="E212" s="223" t="s">
        <v>102</v>
      </c>
      <c r="F212" s="315">
        <v>386</v>
      </c>
      <c r="G212" s="315"/>
      <c r="H212" s="314">
        <f t="shared" si="46"/>
        <v>0</v>
      </c>
      <c r="I212" s="315"/>
      <c r="J212" s="314">
        <f t="shared" si="47"/>
        <v>0</v>
      </c>
      <c r="K212" s="221">
        <f t="shared" si="48"/>
        <v>0</v>
      </c>
      <c r="L212" s="222"/>
    </row>
    <row r="213" spans="2:12" s="32" customFormat="1" ht="22.15" customHeight="1">
      <c r="B213" s="219"/>
      <c r="C213" s="534" t="s">
        <v>142</v>
      </c>
      <c r="D213" s="535"/>
      <c r="E213" s="223" t="s">
        <v>102</v>
      </c>
      <c r="F213" s="315">
        <v>375</v>
      </c>
      <c r="G213" s="315"/>
      <c r="H213" s="314">
        <f t="shared" si="46"/>
        <v>0</v>
      </c>
      <c r="I213" s="315"/>
      <c r="J213" s="314">
        <f t="shared" si="47"/>
        <v>0</v>
      </c>
      <c r="K213" s="221">
        <f t="shared" si="48"/>
        <v>0</v>
      </c>
      <c r="L213" s="222"/>
    </row>
    <row r="214" spans="2:12" s="32" customFormat="1" ht="22.15" customHeight="1">
      <c r="B214" s="313"/>
      <c r="C214" s="540" t="s">
        <v>21</v>
      </c>
      <c r="D214" s="541"/>
      <c r="E214" s="236"/>
      <c r="F214" s="237"/>
      <c r="G214" s="237"/>
      <c r="H214" s="237">
        <f>SUM(H210:H213)</f>
        <v>0</v>
      </c>
      <c r="I214" s="237"/>
      <c r="J214" s="237">
        <f>SUM(J210:J213)</f>
        <v>0</v>
      </c>
      <c r="K214" s="237">
        <f>SUM(K210:K213)</f>
        <v>0</v>
      </c>
      <c r="L214" s="222"/>
    </row>
    <row r="215" spans="2:12" s="32" customFormat="1" ht="22.15" customHeight="1">
      <c r="B215" s="313"/>
      <c r="C215" s="536" t="s">
        <v>137</v>
      </c>
      <c r="D215" s="537"/>
      <c r="E215" s="223"/>
      <c r="F215" s="315"/>
      <c r="G215" s="315"/>
      <c r="H215" s="314"/>
      <c r="I215" s="315"/>
      <c r="J215" s="314"/>
      <c r="K215" s="221"/>
      <c r="L215" s="222"/>
    </row>
    <row r="216" spans="2:12" s="32" customFormat="1" ht="22.15" customHeight="1">
      <c r="B216" s="313"/>
      <c r="C216" s="552" t="s">
        <v>223</v>
      </c>
      <c r="D216" s="553"/>
      <c r="E216" s="223" t="s">
        <v>129</v>
      </c>
      <c r="F216" s="315">
        <v>9608</v>
      </c>
      <c r="G216" s="315"/>
      <c r="H216" s="314">
        <f t="shared" ref="H216:H227" si="49">F216*G216</f>
        <v>0</v>
      </c>
      <c r="I216" s="315"/>
      <c r="J216" s="314">
        <f t="shared" ref="J216:J227" si="50">F216*I216</f>
        <v>0</v>
      </c>
      <c r="K216" s="221">
        <f t="shared" ref="K216:K227" si="51">H216+J216</f>
        <v>0</v>
      </c>
      <c r="L216" s="317"/>
    </row>
    <row r="217" spans="2:12" s="32" customFormat="1" ht="22.15" customHeight="1">
      <c r="B217" s="313"/>
      <c r="C217" s="552" t="s">
        <v>197</v>
      </c>
      <c r="D217" s="553"/>
      <c r="E217" s="223" t="s">
        <v>102</v>
      </c>
      <c r="F217" s="315">
        <v>877</v>
      </c>
      <c r="G217" s="315"/>
      <c r="H217" s="314">
        <f t="shared" si="49"/>
        <v>0</v>
      </c>
      <c r="I217" s="315"/>
      <c r="J217" s="314">
        <f t="shared" si="50"/>
        <v>0</v>
      </c>
      <c r="K217" s="221">
        <f t="shared" si="51"/>
        <v>0</v>
      </c>
      <c r="L217" s="317"/>
    </row>
    <row r="218" spans="2:12" s="32" customFormat="1" ht="22.15" customHeight="1">
      <c r="B218" s="219"/>
      <c r="C218" s="552" t="s">
        <v>198</v>
      </c>
      <c r="D218" s="553"/>
      <c r="E218" s="223" t="s">
        <v>102</v>
      </c>
      <c r="F218" s="315">
        <v>877</v>
      </c>
      <c r="G218" s="315"/>
      <c r="H218" s="314">
        <f t="shared" si="49"/>
        <v>0</v>
      </c>
      <c r="I218" s="315"/>
      <c r="J218" s="314">
        <f t="shared" si="50"/>
        <v>0</v>
      </c>
      <c r="K218" s="221">
        <f t="shared" si="51"/>
        <v>0</v>
      </c>
      <c r="L218" s="317"/>
    </row>
    <row r="219" spans="2:12" s="32" customFormat="1" ht="22.15" customHeight="1">
      <c r="B219" s="313"/>
      <c r="C219" s="552" t="s">
        <v>307</v>
      </c>
      <c r="D219" s="553"/>
      <c r="E219" s="223" t="s">
        <v>102</v>
      </c>
      <c r="F219" s="315">
        <v>386</v>
      </c>
      <c r="G219" s="315"/>
      <c r="H219" s="314">
        <f t="shared" si="49"/>
        <v>0</v>
      </c>
      <c r="I219" s="315"/>
      <c r="J219" s="314">
        <f t="shared" si="50"/>
        <v>0</v>
      </c>
      <c r="K219" s="221">
        <f t="shared" si="51"/>
        <v>0</v>
      </c>
      <c r="L219" s="317"/>
    </row>
    <row r="220" spans="2:12" s="32" customFormat="1" ht="22.15" customHeight="1">
      <c r="B220" s="219"/>
      <c r="C220" s="552" t="s">
        <v>316</v>
      </c>
      <c r="D220" s="553"/>
      <c r="E220" s="223" t="s">
        <v>103</v>
      </c>
      <c r="F220" s="315">
        <v>174</v>
      </c>
      <c r="G220" s="315"/>
      <c r="H220" s="314">
        <f t="shared" si="49"/>
        <v>0</v>
      </c>
      <c r="I220" s="315"/>
      <c r="J220" s="314">
        <f t="shared" si="50"/>
        <v>0</v>
      </c>
      <c r="K220" s="221">
        <f t="shared" si="51"/>
        <v>0</v>
      </c>
      <c r="L220" s="317"/>
    </row>
    <row r="221" spans="2:12" s="32" customFormat="1" ht="22.15" customHeight="1">
      <c r="B221" s="313"/>
      <c r="C221" s="552" t="s">
        <v>225</v>
      </c>
      <c r="D221" s="553"/>
      <c r="E221" s="223" t="s">
        <v>103</v>
      </c>
      <c r="F221" s="315">
        <v>175</v>
      </c>
      <c r="G221" s="315"/>
      <c r="H221" s="314">
        <f t="shared" si="49"/>
        <v>0</v>
      </c>
      <c r="I221" s="315"/>
      <c r="J221" s="314">
        <f t="shared" si="50"/>
        <v>0</v>
      </c>
      <c r="K221" s="221">
        <f t="shared" si="51"/>
        <v>0</v>
      </c>
      <c r="L221" s="317"/>
    </row>
    <row r="222" spans="2:12" s="32" customFormat="1" ht="22.15" customHeight="1">
      <c r="B222" s="219"/>
      <c r="C222" s="552" t="s">
        <v>226</v>
      </c>
      <c r="D222" s="553"/>
      <c r="E222" s="223" t="s">
        <v>129</v>
      </c>
      <c r="F222" s="315">
        <v>270</v>
      </c>
      <c r="G222" s="315"/>
      <c r="H222" s="314">
        <f t="shared" si="49"/>
        <v>0</v>
      </c>
      <c r="I222" s="315"/>
      <c r="J222" s="314">
        <f t="shared" si="50"/>
        <v>0</v>
      </c>
      <c r="K222" s="221">
        <f t="shared" si="51"/>
        <v>0</v>
      </c>
      <c r="L222" s="317" t="s">
        <v>101</v>
      </c>
    </row>
    <row r="223" spans="2:12" s="32" customFormat="1" ht="22.15" customHeight="1">
      <c r="B223" s="219"/>
      <c r="C223" s="552" t="s">
        <v>143</v>
      </c>
      <c r="D223" s="553"/>
      <c r="E223" s="223" t="s">
        <v>129</v>
      </c>
      <c r="F223" s="315">
        <v>15</v>
      </c>
      <c r="G223" s="315"/>
      <c r="H223" s="314">
        <f t="shared" si="49"/>
        <v>0</v>
      </c>
      <c r="I223" s="315"/>
      <c r="J223" s="314">
        <f t="shared" si="50"/>
        <v>0</v>
      </c>
      <c r="K223" s="221">
        <f t="shared" si="51"/>
        <v>0</v>
      </c>
      <c r="L223" s="317" t="s">
        <v>101</v>
      </c>
    </row>
    <row r="224" spans="2:12" s="32" customFormat="1" ht="22.15" customHeight="1">
      <c r="B224" s="219"/>
      <c r="C224" s="552" t="s">
        <v>227</v>
      </c>
      <c r="D224" s="553"/>
      <c r="E224" s="223" t="s">
        <v>129</v>
      </c>
      <c r="F224" s="315">
        <v>174</v>
      </c>
      <c r="G224" s="315"/>
      <c r="H224" s="314">
        <f t="shared" si="49"/>
        <v>0</v>
      </c>
      <c r="I224" s="315"/>
      <c r="J224" s="314">
        <f t="shared" si="50"/>
        <v>0</v>
      </c>
      <c r="K224" s="221">
        <f t="shared" si="51"/>
        <v>0</v>
      </c>
      <c r="L224" s="317" t="s">
        <v>101</v>
      </c>
    </row>
    <row r="225" spans="2:12" s="32" customFormat="1" ht="22.15" customHeight="1">
      <c r="B225" s="219"/>
      <c r="C225" s="552" t="s">
        <v>144</v>
      </c>
      <c r="D225" s="553"/>
      <c r="E225" s="223" t="s">
        <v>129</v>
      </c>
      <c r="F225" s="315">
        <v>4</v>
      </c>
      <c r="G225" s="315"/>
      <c r="H225" s="314">
        <f t="shared" si="49"/>
        <v>0</v>
      </c>
      <c r="I225" s="315"/>
      <c r="J225" s="314">
        <f t="shared" si="50"/>
        <v>0</v>
      </c>
      <c r="K225" s="221">
        <f t="shared" si="51"/>
        <v>0</v>
      </c>
      <c r="L225" s="317" t="s">
        <v>101</v>
      </c>
    </row>
    <row r="226" spans="2:12" s="32" customFormat="1" ht="24" customHeight="1">
      <c r="B226" s="219"/>
      <c r="C226" s="552" t="s">
        <v>338</v>
      </c>
      <c r="D226" s="553"/>
      <c r="E226" s="223" t="s">
        <v>103</v>
      </c>
      <c r="F226" s="315">
        <v>36</v>
      </c>
      <c r="G226" s="315"/>
      <c r="H226" s="314">
        <f t="shared" si="49"/>
        <v>0</v>
      </c>
      <c r="I226" s="315"/>
      <c r="J226" s="314">
        <f t="shared" si="50"/>
        <v>0</v>
      </c>
      <c r="K226" s="221">
        <f t="shared" si="51"/>
        <v>0</v>
      </c>
      <c r="L226" s="317" t="s">
        <v>101</v>
      </c>
    </row>
    <row r="227" spans="2:12" s="32" customFormat="1" ht="24" customHeight="1">
      <c r="B227" s="219"/>
      <c r="C227" s="552" t="s">
        <v>199</v>
      </c>
      <c r="D227" s="553"/>
      <c r="E227" s="223" t="s">
        <v>145</v>
      </c>
      <c r="F227" s="315">
        <v>1</v>
      </c>
      <c r="G227" s="315"/>
      <c r="H227" s="314">
        <f t="shared" si="49"/>
        <v>0</v>
      </c>
      <c r="I227" s="315"/>
      <c r="J227" s="314">
        <f t="shared" si="50"/>
        <v>0</v>
      </c>
      <c r="K227" s="221">
        <f t="shared" si="51"/>
        <v>0</v>
      </c>
      <c r="L227" s="317"/>
    </row>
    <row r="228" spans="2:12" s="32" customFormat="1" ht="22.15" customHeight="1">
      <c r="B228" s="302"/>
      <c r="C228" s="540" t="s">
        <v>21</v>
      </c>
      <c r="D228" s="541"/>
      <c r="E228" s="236"/>
      <c r="F228" s="237"/>
      <c r="G228" s="237"/>
      <c r="H228" s="237">
        <f>SUM(H216:H227)</f>
        <v>0</v>
      </c>
      <c r="I228" s="237"/>
      <c r="J228" s="237">
        <f>SUM(J216:J227)</f>
        <v>0</v>
      </c>
      <c r="K228" s="237">
        <f>SUM(K216:K227)</f>
        <v>0</v>
      </c>
      <c r="L228" s="317"/>
    </row>
    <row r="229" spans="2:12" s="32" customFormat="1" ht="22.15" customHeight="1">
      <c r="B229" s="302"/>
      <c r="C229" s="548" t="s">
        <v>147</v>
      </c>
      <c r="D229" s="549"/>
      <c r="E229" s="236"/>
      <c r="F229" s="237"/>
      <c r="G229" s="237"/>
      <c r="H229" s="237"/>
      <c r="I229" s="237"/>
      <c r="J229" s="237"/>
      <c r="K229" s="237"/>
      <c r="L229" s="317"/>
    </row>
    <row r="230" spans="2:12" s="32" customFormat="1" ht="22.15" customHeight="1">
      <c r="B230" s="302"/>
      <c r="C230" s="554" t="s">
        <v>236</v>
      </c>
      <c r="D230" s="555"/>
      <c r="E230" s="341" t="s">
        <v>102</v>
      </c>
      <c r="F230" s="220">
        <v>80</v>
      </c>
      <c r="G230" s="220"/>
      <c r="H230" s="314">
        <f t="shared" ref="H230" si="52">F230*G230</f>
        <v>0</v>
      </c>
      <c r="I230" s="220"/>
      <c r="J230" s="314">
        <f t="shared" ref="J230" si="53">F230*I230</f>
        <v>0</v>
      </c>
      <c r="K230" s="221">
        <f t="shared" ref="K230" si="54">H230+J230</f>
        <v>0</v>
      </c>
      <c r="L230" s="317"/>
    </row>
    <row r="231" spans="2:12" s="32" customFormat="1" ht="22.15" customHeight="1">
      <c r="B231" s="302"/>
      <c r="C231" s="534" t="s">
        <v>146</v>
      </c>
      <c r="D231" s="535"/>
      <c r="E231" s="341" t="s">
        <v>102</v>
      </c>
      <c r="F231" s="220">
        <v>2960</v>
      </c>
      <c r="G231" s="220"/>
      <c r="H231" s="314">
        <f t="shared" ref="H231:H259" si="55">F231*G231</f>
        <v>0</v>
      </c>
      <c r="I231" s="220"/>
      <c r="J231" s="314">
        <f t="shared" ref="J231:J249" si="56">F231*I231</f>
        <v>0</v>
      </c>
      <c r="K231" s="221">
        <f t="shared" ref="K231:K249" si="57">H231+J231</f>
        <v>0</v>
      </c>
      <c r="L231" s="317" t="s">
        <v>339</v>
      </c>
    </row>
    <row r="232" spans="2:12" s="32" customFormat="1" ht="22.15" customHeight="1">
      <c r="B232" s="302"/>
      <c r="C232" s="534" t="s">
        <v>328</v>
      </c>
      <c r="D232" s="535"/>
      <c r="E232" s="341" t="s">
        <v>111</v>
      </c>
      <c r="F232" s="220">
        <v>330</v>
      </c>
      <c r="G232" s="220"/>
      <c r="H232" s="314">
        <f t="shared" si="55"/>
        <v>0</v>
      </c>
      <c r="I232" s="220"/>
      <c r="J232" s="314">
        <f t="shared" si="56"/>
        <v>0</v>
      </c>
      <c r="K232" s="221">
        <f t="shared" si="57"/>
        <v>0</v>
      </c>
      <c r="L232" s="317"/>
    </row>
    <row r="233" spans="2:12" s="32" customFormat="1" ht="22.15" customHeight="1">
      <c r="B233" s="302"/>
      <c r="C233" s="534" t="s">
        <v>239</v>
      </c>
      <c r="D233" s="535"/>
      <c r="E233" s="341" t="s">
        <v>102</v>
      </c>
      <c r="F233" s="220">
        <v>67</v>
      </c>
      <c r="G233" s="220"/>
      <c r="H233" s="314">
        <f t="shared" si="55"/>
        <v>0</v>
      </c>
      <c r="I233" s="220"/>
      <c r="J233" s="314">
        <f t="shared" si="56"/>
        <v>0</v>
      </c>
      <c r="K233" s="221">
        <f t="shared" si="57"/>
        <v>0</v>
      </c>
      <c r="L233" s="317" t="s">
        <v>101</v>
      </c>
    </row>
    <row r="234" spans="2:12" s="32" customFormat="1" ht="22.15" customHeight="1">
      <c r="B234" s="302"/>
      <c r="C234" s="534" t="s">
        <v>340</v>
      </c>
      <c r="D234" s="535"/>
      <c r="E234" s="341" t="s">
        <v>102</v>
      </c>
      <c r="F234" s="220">
        <v>72</v>
      </c>
      <c r="G234" s="220"/>
      <c r="H234" s="314">
        <f t="shared" si="55"/>
        <v>0</v>
      </c>
      <c r="I234" s="220"/>
      <c r="J234" s="314">
        <f t="shared" si="56"/>
        <v>0</v>
      </c>
      <c r="K234" s="221">
        <f t="shared" si="57"/>
        <v>0</v>
      </c>
      <c r="L234" s="317" t="s">
        <v>101</v>
      </c>
    </row>
    <row r="235" spans="2:12" s="32" customFormat="1" ht="22.15" customHeight="1">
      <c r="B235" s="302"/>
      <c r="C235" s="534" t="s">
        <v>242</v>
      </c>
      <c r="D235" s="535"/>
      <c r="E235" s="341" t="s">
        <v>100</v>
      </c>
      <c r="F235" s="220">
        <v>3</v>
      </c>
      <c r="G235" s="220"/>
      <c r="H235" s="314">
        <f t="shared" si="55"/>
        <v>0</v>
      </c>
      <c r="I235" s="220"/>
      <c r="J235" s="314">
        <f t="shared" si="56"/>
        <v>0</v>
      </c>
      <c r="K235" s="221">
        <f t="shared" si="57"/>
        <v>0</v>
      </c>
      <c r="L235" s="317" t="s">
        <v>101</v>
      </c>
    </row>
    <row r="236" spans="2:12" s="32" customFormat="1" ht="22.15" customHeight="1">
      <c r="B236" s="302"/>
      <c r="C236" s="534" t="s">
        <v>241</v>
      </c>
      <c r="D236" s="535"/>
      <c r="E236" s="341" t="s">
        <v>103</v>
      </c>
      <c r="F236" s="220">
        <v>21</v>
      </c>
      <c r="G236" s="220"/>
      <c r="H236" s="314">
        <f t="shared" si="55"/>
        <v>0</v>
      </c>
      <c r="I236" s="220"/>
      <c r="J236" s="314">
        <f t="shared" si="56"/>
        <v>0</v>
      </c>
      <c r="K236" s="221">
        <f t="shared" si="57"/>
        <v>0</v>
      </c>
      <c r="L236" s="317"/>
    </row>
    <row r="237" spans="2:12" s="32" customFormat="1" ht="22.15" customHeight="1">
      <c r="B237" s="302"/>
      <c r="C237" s="536" t="s">
        <v>178</v>
      </c>
      <c r="D237" s="537"/>
      <c r="E237" s="341"/>
      <c r="F237" s="220"/>
      <c r="G237" s="220"/>
      <c r="H237" s="314">
        <f t="shared" si="55"/>
        <v>0</v>
      </c>
      <c r="I237" s="220"/>
      <c r="J237" s="314">
        <f t="shared" si="56"/>
        <v>0</v>
      </c>
      <c r="K237" s="221">
        <f t="shared" si="57"/>
        <v>0</v>
      </c>
      <c r="L237" s="317"/>
    </row>
    <row r="238" spans="2:12" s="32" customFormat="1" ht="22.15" customHeight="1">
      <c r="B238" s="302"/>
      <c r="C238" s="534" t="s">
        <v>243</v>
      </c>
      <c r="D238" s="535"/>
      <c r="E238" s="341" t="s">
        <v>127</v>
      </c>
      <c r="F238" s="220">
        <v>1</v>
      </c>
      <c r="G238" s="220"/>
      <c r="H238" s="314">
        <f t="shared" si="55"/>
        <v>0</v>
      </c>
      <c r="I238" s="220"/>
      <c r="J238" s="314">
        <f t="shared" si="56"/>
        <v>0</v>
      </c>
      <c r="K238" s="221">
        <f t="shared" si="57"/>
        <v>0</v>
      </c>
      <c r="L238" s="317"/>
    </row>
    <row r="239" spans="2:12" s="32" customFormat="1" ht="22.15" customHeight="1">
      <c r="B239" s="302"/>
      <c r="C239" s="534" t="s">
        <v>244</v>
      </c>
      <c r="D239" s="535"/>
      <c r="E239" s="341" t="s">
        <v>127</v>
      </c>
      <c r="F239" s="220">
        <v>1</v>
      </c>
      <c r="G239" s="220"/>
      <c r="H239" s="314">
        <f t="shared" si="55"/>
        <v>0</v>
      </c>
      <c r="I239" s="220"/>
      <c r="J239" s="314">
        <f t="shared" si="56"/>
        <v>0</v>
      </c>
      <c r="K239" s="221">
        <f t="shared" si="57"/>
        <v>0</v>
      </c>
      <c r="L239" s="317"/>
    </row>
    <row r="240" spans="2:12" s="32" customFormat="1" ht="22.15" customHeight="1">
      <c r="B240" s="302"/>
      <c r="C240" s="534" t="s">
        <v>245</v>
      </c>
      <c r="D240" s="535"/>
      <c r="E240" s="341" t="s">
        <v>252</v>
      </c>
      <c r="F240" s="220">
        <v>3</v>
      </c>
      <c r="G240" s="220"/>
      <c r="H240" s="314">
        <f t="shared" si="55"/>
        <v>0</v>
      </c>
      <c r="I240" s="220"/>
      <c r="J240" s="314">
        <f t="shared" si="56"/>
        <v>0</v>
      </c>
      <c r="K240" s="221">
        <f t="shared" si="57"/>
        <v>0</v>
      </c>
      <c r="L240" s="435" t="s">
        <v>101</v>
      </c>
    </row>
    <row r="241" spans="2:12" s="32" customFormat="1" ht="22.15" customHeight="1">
      <c r="B241" s="302"/>
      <c r="C241" s="534" t="s">
        <v>246</v>
      </c>
      <c r="D241" s="535"/>
      <c r="E241" s="341" t="s">
        <v>252</v>
      </c>
      <c r="F241" s="220">
        <v>1</v>
      </c>
      <c r="G241" s="220"/>
      <c r="H241" s="314">
        <f t="shared" si="55"/>
        <v>0</v>
      </c>
      <c r="I241" s="220"/>
      <c r="J241" s="314">
        <f t="shared" si="56"/>
        <v>0</v>
      </c>
      <c r="K241" s="221">
        <f t="shared" si="57"/>
        <v>0</v>
      </c>
      <c r="L241" s="435" t="s">
        <v>101</v>
      </c>
    </row>
    <row r="242" spans="2:12" s="32" customFormat="1" ht="22.15" customHeight="1">
      <c r="B242" s="302"/>
      <c r="C242" s="534" t="s">
        <v>253</v>
      </c>
      <c r="D242" s="535"/>
      <c r="E242" s="341" t="s">
        <v>252</v>
      </c>
      <c r="F242" s="220">
        <v>6</v>
      </c>
      <c r="G242" s="220"/>
      <c r="H242" s="314">
        <f t="shared" si="55"/>
        <v>0</v>
      </c>
      <c r="I242" s="220"/>
      <c r="J242" s="314">
        <f t="shared" si="56"/>
        <v>0</v>
      </c>
      <c r="K242" s="221">
        <f t="shared" si="57"/>
        <v>0</v>
      </c>
      <c r="L242" s="435" t="s">
        <v>101</v>
      </c>
    </row>
    <row r="243" spans="2:12" s="32" customFormat="1" ht="22.15" customHeight="1">
      <c r="B243" s="302"/>
      <c r="C243" s="534" t="s">
        <v>251</v>
      </c>
      <c r="D243" s="535"/>
      <c r="E243" s="341" t="s">
        <v>102</v>
      </c>
      <c r="F243" s="220"/>
      <c r="G243" s="220"/>
      <c r="H243" s="314">
        <f t="shared" si="55"/>
        <v>0</v>
      </c>
      <c r="I243" s="220"/>
      <c r="J243" s="314">
        <f t="shared" si="56"/>
        <v>0</v>
      </c>
      <c r="K243" s="221">
        <f t="shared" si="57"/>
        <v>0</v>
      </c>
      <c r="L243" s="623" t="s">
        <v>249</v>
      </c>
    </row>
    <row r="244" spans="2:12" s="32" customFormat="1" ht="22.15" customHeight="1">
      <c r="B244" s="302"/>
      <c r="C244" s="534" t="s">
        <v>247</v>
      </c>
      <c r="D244" s="535"/>
      <c r="E244" s="341" t="s">
        <v>119</v>
      </c>
      <c r="F244" s="220"/>
      <c r="G244" s="220"/>
      <c r="H244" s="314">
        <f t="shared" si="55"/>
        <v>0</v>
      </c>
      <c r="I244" s="220"/>
      <c r="J244" s="314">
        <f t="shared" si="56"/>
        <v>0</v>
      </c>
      <c r="K244" s="221">
        <f t="shared" si="57"/>
        <v>0</v>
      </c>
      <c r="L244" s="624"/>
    </row>
    <row r="245" spans="2:12" s="32" customFormat="1" ht="22.15" customHeight="1">
      <c r="B245" s="302"/>
      <c r="C245" s="534" t="s">
        <v>202</v>
      </c>
      <c r="D245" s="535"/>
      <c r="E245" s="341" t="s">
        <v>102</v>
      </c>
      <c r="F245" s="220"/>
      <c r="G245" s="220"/>
      <c r="H245" s="314">
        <f t="shared" si="55"/>
        <v>0</v>
      </c>
      <c r="I245" s="220"/>
      <c r="J245" s="314">
        <f t="shared" si="56"/>
        <v>0</v>
      </c>
      <c r="K245" s="221">
        <f t="shared" si="57"/>
        <v>0</v>
      </c>
      <c r="L245" s="624"/>
    </row>
    <row r="246" spans="2:12" s="32" customFormat="1" ht="22.15" customHeight="1">
      <c r="B246" s="302"/>
      <c r="C246" s="534" t="s">
        <v>250</v>
      </c>
      <c r="D246" s="535"/>
      <c r="E246" s="341" t="s">
        <v>111</v>
      </c>
      <c r="F246" s="220"/>
      <c r="G246" s="220"/>
      <c r="H246" s="314">
        <f t="shared" si="55"/>
        <v>0</v>
      </c>
      <c r="I246" s="220"/>
      <c r="J246" s="314">
        <f t="shared" si="56"/>
        <v>0</v>
      </c>
      <c r="K246" s="221">
        <f t="shared" si="57"/>
        <v>0</v>
      </c>
      <c r="L246" s="624"/>
    </row>
    <row r="247" spans="2:12" s="32" customFormat="1" ht="22.15" customHeight="1">
      <c r="B247" s="302"/>
      <c r="C247" s="534" t="s">
        <v>248</v>
      </c>
      <c r="D247" s="535"/>
      <c r="E247" s="341" t="s">
        <v>102</v>
      </c>
      <c r="F247" s="220"/>
      <c r="G247" s="220"/>
      <c r="H247" s="314">
        <f t="shared" si="55"/>
        <v>0</v>
      </c>
      <c r="I247" s="220"/>
      <c r="J247" s="314">
        <f t="shared" si="56"/>
        <v>0</v>
      </c>
      <c r="K247" s="221">
        <f t="shared" si="57"/>
        <v>0</v>
      </c>
      <c r="L247" s="625"/>
    </row>
    <row r="248" spans="2:12" s="32" customFormat="1" ht="22.15" customHeight="1">
      <c r="B248" s="302"/>
      <c r="C248" s="534" t="s">
        <v>336</v>
      </c>
      <c r="D248" s="535"/>
      <c r="E248" s="341" t="s">
        <v>100</v>
      </c>
      <c r="F248" s="220">
        <v>2</v>
      </c>
      <c r="G248" s="220"/>
      <c r="H248" s="314">
        <f t="shared" si="55"/>
        <v>0</v>
      </c>
      <c r="I248" s="220">
        <v>0</v>
      </c>
      <c r="J248" s="314">
        <f t="shared" si="56"/>
        <v>0</v>
      </c>
      <c r="K248" s="221">
        <f t="shared" si="57"/>
        <v>0</v>
      </c>
      <c r="L248" s="317" t="s">
        <v>101</v>
      </c>
    </row>
    <row r="249" spans="2:12" s="32" customFormat="1" ht="22.15" customHeight="1">
      <c r="B249" s="302"/>
      <c r="C249" s="534" t="s">
        <v>238</v>
      </c>
      <c r="D249" s="535"/>
      <c r="E249" s="341" t="s">
        <v>237</v>
      </c>
      <c r="F249" s="220">
        <v>12</v>
      </c>
      <c r="G249" s="220"/>
      <c r="H249" s="314">
        <f t="shared" si="55"/>
        <v>0</v>
      </c>
      <c r="I249" s="220"/>
      <c r="J249" s="314">
        <f t="shared" si="56"/>
        <v>0</v>
      </c>
      <c r="K249" s="221">
        <f t="shared" si="57"/>
        <v>0</v>
      </c>
      <c r="L249" s="317"/>
    </row>
    <row r="250" spans="2:12" s="32" customFormat="1" ht="22.15" customHeight="1">
      <c r="B250" s="302"/>
      <c r="C250" s="534"/>
      <c r="D250" s="535"/>
      <c r="E250" s="341"/>
      <c r="F250" s="220"/>
      <c r="G250" s="220"/>
      <c r="H250" s="314"/>
      <c r="I250" s="220"/>
      <c r="J250" s="314"/>
      <c r="K250" s="221"/>
      <c r="L250" s="317"/>
    </row>
    <row r="251" spans="2:12" s="32" customFormat="1" ht="22.15" customHeight="1">
      <c r="B251" s="302"/>
      <c r="C251" s="536" t="s">
        <v>232</v>
      </c>
      <c r="D251" s="537"/>
      <c r="E251" s="341"/>
      <c r="F251" s="220"/>
      <c r="G251" s="220"/>
      <c r="H251" s="314"/>
      <c r="I251" s="220"/>
      <c r="J251" s="314"/>
      <c r="K251" s="221"/>
      <c r="L251" s="317"/>
    </row>
    <row r="252" spans="2:12" s="32" customFormat="1" ht="22.15" customHeight="1">
      <c r="B252" s="302"/>
      <c r="C252" s="534" t="s">
        <v>230</v>
      </c>
      <c r="D252" s="535"/>
      <c r="E252" s="341" t="s">
        <v>127</v>
      </c>
      <c r="F252" s="220">
        <v>45</v>
      </c>
      <c r="G252" s="220"/>
      <c r="H252" s="314">
        <f t="shared" si="55"/>
        <v>0</v>
      </c>
      <c r="I252" s="220"/>
      <c r="J252" s="314">
        <f t="shared" ref="J252:J259" si="58">F252*I252</f>
        <v>0</v>
      </c>
      <c r="K252" s="221">
        <f t="shared" ref="K252:K259" si="59">H252+J252</f>
        <v>0</v>
      </c>
      <c r="L252" s="317"/>
    </row>
    <row r="253" spans="2:12" s="32" customFormat="1" ht="22.15" customHeight="1">
      <c r="B253" s="302"/>
      <c r="C253" s="534" t="s">
        <v>231</v>
      </c>
      <c r="D253" s="535"/>
      <c r="E253" s="341" t="s">
        <v>127</v>
      </c>
      <c r="F253" s="220">
        <v>78</v>
      </c>
      <c r="G253" s="220"/>
      <c r="H253" s="314">
        <f t="shared" si="55"/>
        <v>0</v>
      </c>
      <c r="I253" s="220"/>
      <c r="J253" s="314">
        <f t="shared" si="58"/>
        <v>0</v>
      </c>
      <c r="K253" s="221">
        <f t="shared" si="59"/>
        <v>0</v>
      </c>
      <c r="L253" s="317"/>
    </row>
    <row r="254" spans="2:12" s="32" customFormat="1" ht="22.15" customHeight="1">
      <c r="B254" s="302"/>
      <c r="C254" s="534" t="s">
        <v>233</v>
      </c>
      <c r="D254" s="535"/>
      <c r="E254" s="341" t="s">
        <v>102</v>
      </c>
      <c r="F254" s="220">
        <v>80</v>
      </c>
      <c r="G254" s="220"/>
      <c r="H254" s="314">
        <f t="shared" si="55"/>
        <v>0</v>
      </c>
      <c r="I254" s="220"/>
      <c r="J254" s="314">
        <f t="shared" si="58"/>
        <v>0</v>
      </c>
      <c r="K254" s="221">
        <f t="shared" si="59"/>
        <v>0</v>
      </c>
      <c r="L254" s="317"/>
    </row>
    <row r="255" spans="2:12" s="32" customFormat="1" ht="22.15" customHeight="1">
      <c r="B255" s="302"/>
      <c r="C255" s="534" t="s">
        <v>234</v>
      </c>
      <c r="D255" s="535"/>
      <c r="E255" s="341" t="s">
        <v>235</v>
      </c>
      <c r="F255" s="220">
        <v>4</v>
      </c>
      <c r="G255" s="220"/>
      <c r="H255" s="314">
        <f t="shared" si="55"/>
        <v>0</v>
      </c>
      <c r="I255" s="220"/>
      <c r="J255" s="314">
        <f t="shared" si="58"/>
        <v>0</v>
      </c>
      <c r="K255" s="221">
        <f t="shared" si="59"/>
        <v>0</v>
      </c>
      <c r="L255" s="317"/>
    </row>
    <row r="256" spans="2:12" s="32" customFormat="1" ht="22.15" customHeight="1">
      <c r="B256" s="302"/>
      <c r="C256" s="534" t="s">
        <v>228</v>
      </c>
      <c r="D256" s="535"/>
      <c r="E256" s="341" t="s">
        <v>103</v>
      </c>
      <c r="F256" s="220">
        <v>24</v>
      </c>
      <c r="G256" s="220"/>
      <c r="H256" s="314">
        <f t="shared" si="55"/>
        <v>0</v>
      </c>
      <c r="I256" s="220"/>
      <c r="J256" s="314">
        <f t="shared" si="58"/>
        <v>0</v>
      </c>
      <c r="K256" s="221">
        <f t="shared" si="59"/>
        <v>0</v>
      </c>
      <c r="L256" s="317"/>
    </row>
    <row r="257" spans="2:12" s="32" customFormat="1" ht="22.15" customHeight="1">
      <c r="B257" s="302"/>
      <c r="C257" s="534" t="s">
        <v>229</v>
      </c>
      <c r="D257" s="535"/>
      <c r="E257" s="341" t="s">
        <v>103</v>
      </c>
      <c r="F257" s="220">
        <v>11</v>
      </c>
      <c r="G257" s="220"/>
      <c r="H257" s="314">
        <f t="shared" si="55"/>
        <v>0</v>
      </c>
      <c r="I257" s="220"/>
      <c r="J257" s="314">
        <f t="shared" si="58"/>
        <v>0</v>
      </c>
      <c r="K257" s="221">
        <f t="shared" si="59"/>
        <v>0</v>
      </c>
      <c r="L257" s="317"/>
    </row>
    <row r="258" spans="2:12" s="32" customFormat="1" ht="22.15" customHeight="1">
      <c r="B258" s="302"/>
      <c r="C258" s="534" t="s">
        <v>286</v>
      </c>
      <c r="D258" s="535"/>
      <c r="E258" s="341" t="s">
        <v>285</v>
      </c>
      <c r="F258" s="220">
        <v>1</v>
      </c>
      <c r="G258" s="220"/>
      <c r="H258" s="314">
        <f t="shared" si="55"/>
        <v>0</v>
      </c>
      <c r="I258" s="220"/>
      <c r="J258" s="314">
        <f t="shared" si="58"/>
        <v>0</v>
      </c>
      <c r="K258" s="221">
        <f t="shared" si="59"/>
        <v>0</v>
      </c>
      <c r="L258" s="317" t="s">
        <v>300</v>
      </c>
    </row>
    <row r="259" spans="2:12" s="32" customFormat="1" ht="22.15" customHeight="1">
      <c r="B259" s="302"/>
      <c r="C259" s="534" t="s">
        <v>293</v>
      </c>
      <c r="D259" s="535"/>
      <c r="E259" s="341" t="s">
        <v>285</v>
      </c>
      <c r="F259" s="220">
        <v>1</v>
      </c>
      <c r="G259" s="220"/>
      <c r="H259" s="314">
        <f t="shared" si="55"/>
        <v>0</v>
      </c>
      <c r="I259" s="220"/>
      <c r="J259" s="314">
        <f t="shared" si="58"/>
        <v>0</v>
      </c>
      <c r="K259" s="221">
        <f t="shared" si="59"/>
        <v>0</v>
      </c>
      <c r="L259" s="317"/>
    </row>
    <row r="260" spans="2:12" s="32" customFormat="1" ht="22.15" customHeight="1">
      <c r="B260" s="302"/>
      <c r="C260" s="536" t="s">
        <v>318</v>
      </c>
      <c r="D260" s="537"/>
      <c r="E260" s="341"/>
      <c r="F260" s="220"/>
      <c r="G260" s="220"/>
      <c r="H260" s="314"/>
      <c r="I260" s="220"/>
      <c r="J260" s="314"/>
      <c r="K260" s="221"/>
      <c r="L260" s="317"/>
    </row>
    <row r="261" spans="2:12" s="32" customFormat="1" ht="22.15" customHeight="1">
      <c r="B261" s="302"/>
      <c r="C261" s="534" t="s">
        <v>202</v>
      </c>
      <c r="D261" s="535"/>
      <c r="E261" s="341" t="s">
        <v>102</v>
      </c>
      <c r="F261" s="220">
        <v>265</v>
      </c>
      <c r="G261" s="220"/>
      <c r="H261" s="314">
        <f t="shared" ref="H261" si="60">F261*G261</f>
        <v>0</v>
      </c>
      <c r="I261" s="220"/>
      <c r="J261" s="314">
        <f t="shared" ref="J261" si="61">F261*I261</f>
        <v>0</v>
      </c>
      <c r="K261" s="221">
        <f t="shared" ref="K261" si="62">H261+J261</f>
        <v>0</v>
      </c>
      <c r="L261" s="317"/>
    </row>
    <row r="262" spans="2:12" s="32" customFormat="1" ht="22.15" customHeight="1">
      <c r="B262" s="302"/>
      <c r="C262" s="534" t="s">
        <v>250</v>
      </c>
      <c r="D262" s="535"/>
      <c r="E262" s="341" t="s">
        <v>111</v>
      </c>
      <c r="F262" s="220">
        <v>27</v>
      </c>
      <c r="G262" s="220"/>
      <c r="H262" s="314">
        <f t="shared" ref="H262:H272" si="63">F262*G262</f>
        <v>0</v>
      </c>
      <c r="I262" s="220"/>
      <c r="J262" s="314">
        <f t="shared" ref="J262:J272" si="64">F262*I262</f>
        <v>0</v>
      </c>
      <c r="K262" s="221">
        <f t="shared" ref="K262:K272" si="65">H262+J262</f>
        <v>0</v>
      </c>
      <c r="L262" s="317"/>
    </row>
    <row r="263" spans="2:12" s="32" customFormat="1" ht="22.15" customHeight="1">
      <c r="B263" s="302"/>
      <c r="C263" s="534" t="s">
        <v>296</v>
      </c>
      <c r="D263" s="535"/>
      <c r="E263" s="341" t="s">
        <v>102</v>
      </c>
      <c r="F263" s="220">
        <v>10</v>
      </c>
      <c r="G263" s="220"/>
      <c r="H263" s="314">
        <f t="shared" si="63"/>
        <v>0</v>
      </c>
      <c r="I263" s="220"/>
      <c r="J263" s="314">
        <f t="shared" si="64"/>
        <v>0</v>
      </c>
      <c r="K263" s="221">
        <f t="shared" si="65"/>
        <v>0</v>
      </c>
      <c r="L263" s="317"/>
    </row>
    <row r="264" spans="2:12" s="32" customFormat="1" ht="22.15" customHeight="1">
      <c r="B264" s="302"/>
      <c r="C264" s="534" t="s">
        <v>299</v>
      </c>
      <c r="D264" s="535"/>
      <c r="E264" s="341" t="s">
        <v>102</v>
      </c>
      <c r="F264" s="220">
        <v>285</v>
      </c>
      <c r="G264" s="220"/>
      <c r="H264" s="314">
        <f t="shared" si="63"/>
        <v>0</v>
      </c>
      <c r="I264" s="220"/>
      <c r="J264" s="314">
        <f t="shared" si="64"/>
        <v>0</v>
      </c>
      <c r="K264" s="221">
        <f t="shared" si="65"/>
        <v>0</v>
      </c>
      <c r="L264" s="317"/>
    </row>
    <row r="265" spans="2:12" s="32" customFormat="1" ht="22.15" customHeight="1">
      <c r="B265" s="302"/>
      <c r="C265" s="534" t="s">
        <v>301</v>
      </c>
      <c r="D265" s="535"/>
      <c r="E265" s="341" t="s">
        <v>302</v>
      </c>
      <c r="F265" s="220">
        <v>200</v>
      </c>
      <c r="G265" s="220"/>
      <c r="H265" s="314">
        <f t="shared" si="63"/>
        <v>0</v>
      </c>
      <c r="I265" s="220"/>
      <c r="J265" s="314">
        <f t="shared" si="64"/>
        <v>0</v>
      </c>
      <c r="K265" s="221">
        <f t="shared" si="65"/>
        <v>0</v>
      </c>
      <c r="L265" s="317" t="s">
        <v>306</v>
      </c>
    </row>
    <row r="266" spans="2:12" s="32" customFormat="1" ht="22.15" customHeight="1">
      <c r="B266" s="302"/>
      <c r="C266" s="534" t="s">
        <v>304</v>
      </c>
      <c r="D266" s="535"/>
      <c r="E266" s="341" t="s">
        <v>305</v>
      </c>
      <c r="F266" s="220">
        <v>200</v>
      </c>
      <c r="G266" s="220"/>
      <c r="H266" s="314">
        <f t="shared" si="63"/>
        <v>0</v>
      </c>
      <c r="I266" s="220"/>
      <c r="J266" s="314">
        <f t="shared" si="64"/>
        <v>0</v>
      </c>
      <c r="K266" s="221">
        <f t="shared" si="65"/>
        <v>0</v>
      </c>
      <c r="L266" s="317"/>
    </row>
    <row r="267" spans="2:12" s="32" customFormat="1" ht="22.15" customHeight="1">
      <c r="B267" s="302"/>
      <c r="C267" s="534" t="s">
        <v>240</v>
      </c>
      <c r="D267" s="535"/>
      <c r="E267" s="341" t="s">
        <v>303</v>
      </c>
      <c r="F267" s="220">
        <v>500</v>
      </c>
      <c r="G267" s="220"/>
      <c r="H267" s="314">
        <f t="shared" si="63"/>
        <v>0</v>
      </c>
      <c r="I267" s="220"/>
      <c r="J267" s="314">
        <f t="shared" si="64"/>
        <v>0</v>
      </c>
      <c r="K267" s="221">
        <f t="shared" si="65"/>
        <v>0</v>
      </c>
      <c r="L267" s="317"/>
    </row>
    <row r="268" spans="2:12" s="32" customFormat="1" ht="22.15" customHeight="1">
      <c r="B268" s="302"/>
      <c r="C268" s="534" t="s">
        <v>220</v>
      </c>
      <c r="D268" s="535"/>
      <c r="E268" s="341" t="s">
        <v>100</v>
      </c>
      <c r="F268" s="220">
        <v>2</v>
      </c>
      <c r="G268" s="220"/>
      <c r="H268" s="314">
        <f t="shared" si="63"/>
        <v>0</v>
      </c>
      <c r="I268" s="220"/>
      <c r="J268" s="314">
        <f t="shared" si="64"/>
        <v>0</v>
      </c>
      <c r="K268" s="221">
        <f t="shared" si="65"/>
        <v>0</v>
      </c>
      <c r="L268" s="317" t="s">
        <v>101</v>
      </c>
    </row>
    <row r="269" spans="2:12" s="32" customFormat="1" ht="22.15" customHeight="1">
      <c r="B269" s="302"/>
      <c r="C269" s="534" t="s">
        <v>193</v>
      </c>
      <c r="D269" s="535"/>
      <c r="E269" s="341" t="s">
        <v>100</v>
      </c>
      <c r="F269" s="220">
        <v>5</v>
      </c>
      <c r="G269" s="220"/>
      <c r="H269" s="314">
        <f t="shared" si="63"/>
        <v>0</v>
      </c>
      <c r="I269" s="220"/>
      <c r="J269" s="314">
        <f t="shared" si="64"/>
        <v>0</v>
      </c>
      <c r="K269" s="221">
        <f t="shared" si="65"/>
        <v>0</v>
      </c>
      <c r="L269" s="317"/>
    </row>
    <row r="270" spans="2:12" s="32" customFormat="1" ht="22.15" customHeight="1">
      <c r="B270" s="302"/>
      <c r="C270" s="536" t="s">
        <v>319</v>
      </c>
      <c r="D270" s="537"/>
      <c r="E270" s="341"/>
      <c r="F270" s="220"/>
      <c r="G270" s="220"/>
      <c r="H270" s="314"/>
      <c r="I270" s="220"/>
      <c r="J270" s="314"/>
      <c r="K270" s="221"/>
      <c r="L270" s="317"/>
    </row>
    <row r="271" spans="2:12" s="32" customFormat="1" ht="22.15" customHeight="1">
      <c r="B271" s="302"/>
      <c r="C271" s="534" t="s">
        <v>329</v>
      </c>
      <c r="D271" s="535"/>
      <c r="E271" s="341" t="s">
        <v>285</v>
      </c>
      <c r="F271" s="220">
        <v>1</v>
      </c>
      <c r="G271" s="220"/>
      <c r="H271" s="314"/>
      <c r="I271" s="220"/>
      <c r="J271" s="314"/>
      <c r="K271" s="221"/>
      <c r="L271" s="317" t="s">
        <v>101</v>
      </c>
    </row>
    <row r="272" spans="2:12" s="32" customFormat="1" ht="22.15" customHeight="1">
      <c r="B272" s="302"/>
      <c r="C272" s="442" t="s">
        <v>202</v>
      </c>
      <c r="D272" s="443"/>
      <c r="E272" s="341" t="s">
        <v>102</v>
      </c>
      <c r="F272" s="220">
        <v>350</v>
      </c>
      <c r="G272" s="220"/>
      <c r="H272" s="314">
        <f t="shared" si="63"/>
        <v>0</v>
      </c>
      <c r="I272" s="220"/>
      <c r="J272" s="314">
        <f t="shared" si="64"/>
        <v>0</v>
      </c>
      <c r="K272" s="221">
        <f t="shared" si="65"/>
        <v>0</v>
      </c>
      <c r="L272" s="317"/>
    </row>
    <row r="273" spans="2:12" s="32" customFormat="1" ht="22.15" customHeight="1">
      <c r="B273" s="302"/>
      <c r="C273" s="442" t="s">
        <v>250</v>
      </c>
      <c r="D273" s="443"/>
      <c r="E273" s="341" t="s">
        <v>111</v>
      </c>
      <c r="F273" s="220">
        <v>54</v>
      </c>
      <c r="G273" s="220"/>
      <c r="H273" s="314">
        <f t="shared" ref="H273:H280" si="66">F273*G273</f>
        <v>0</v>
      </c>
      <c r="I273" s="220"/>
      <c r="J273" s="314">
        <f t="shared" ref="J273:J280" si="67">F273*I273</f>
        <v>0</v>
      </c>
      <c r="K273" s="221">
        <f t="shared" ref="K273:K280" si="68">H273+J273</f>
        <v>0</v>
      </c>
      <c r="L273" s="317"/>
    </row>
    <row r="274" spans="2:12" s="32" customFormat="1" ht="22.15" customHeight="1">
      <c r="B274" s="302"/>
      <c r="C274" s="442" t="s">
        <v>296</v>
      </c>
      <c r="D274" s="443"/>
      <c r="E274" s="341" t="s">
        <v>102</v>
      </c>
      <c r="F274" s="220">
        <v>23</v>
      </c>
      <c r="G274" s="220"/>
      <c r="H274" s="314">
        <f t="shared" si="66"/>
        <v>0</v>
      </c>
      <c r="I274" s="220"/>
      <c r="J274" s="314">
        <f t="shared" si="67"/>
        <v>0</v>
      </c>
      <c r="K274" s="221">
        <f t="shared" si="68"/>
        <v>0</v>
      </c>
      <c r="L274" s="317"/>
    </row>
    <row r="275" spans="2:12" s="32" customFormat="1" ht="22.15" customHeight="1">
      <c r="B275" s="302"/>
      <c r="C275" s="534" t="s">
        <v>180</v>
      </c>
      <c r="D275" s="535"/>
      <c r="E275" s="341" t="s">
        <v>111</v>
      </c>
      <c r="F275" s="220">
        <v>19</v>
      </c>
      <c r="G275" s="220"/>
      <c r="H275" s="314">
        <f t="shared" si="66"/>
        <v>0</v>
      </c>
      <c r="I275" s="220"/>
      <c r="J275" s="314">
        <f t="shared" si="67"/>
        <v>0</v>
      </c>
      <c r="K275" s="221">
        <f t="shared" si="68"/>
        <v>0</v>
      </c>
      <c r="L275" s="317"/>
    </row>
    <row r="276" spans="2:12" s="32" customFormat="1" ht="22.15" customHeight="1">
      <c r="B276" s="302"/>
      <c r="C276" s="534" t="s">
        <v>320</v>
      </c>
      <c r="D276" s="535"/>
      <c r="E276" s="341" t="s">
        <v>103</v>
      </c>
      <c r="F276" s="220">
        <v>12</v>
      </c>
      <c r="G276" s="220"/>
      <c r="H276" s="314">
        <f t="shared" si="66"/>
        <v>0</v>
      </c>
      <c r="I276" s="220"/>
      <c r="J276" s="314">
        <f t="shared" si="67"/>
        <v>0</v>
      </c>
      <c r="K276" s="221">
        <f t="shared" si="68"/>
        <v>0</v>
      </c>
      <c r="L276" s="317"/>
    </row>
    <row r="277" spans="2:12" s="32" customFormat="1" ht="22.15" customHeight="1">
      <c r="B277" s="302"/>
      <c r="C277" s="534" t="s">
        <v>321</v>
      </c>
      <c r="D277" s="535"/>
      <c r="E277" s="341" t="s">
        <v>322</v>
      </c>
      <c r="F277" s="220">
        <v>15</v>
      </c>
      <c r="G277" s="220"/>
      <c r="H277" s="314">
        <f t="shared" si="66"/>
        <v>0</v>
      </c>
      <c r="I277" s="220"/>
      <c r="J277" s="314">
        <f t="shared" si="67"/>
        <v>0</v>
      </c>
      <c r="K277" s="221">
        <f t="shared" si="68"/>
        <v>0</v>
      </c>
      <c r="L277" s="317"/>
    </row>
    <row r="278" spans="2:12" s="32" customFormat="1" ht="22.15" customHeight="1">
      <c r="B278" s="302"/>
      <c r="C278" s="534" t="s">
        <v>326</v>
      </c>
      <c r="D278" s="535"/>
      <c r="E278" s="341" t="s">
        <v>100</v>
      </c>
      <c r="F278" s="220">
        <v>1</v>
      </c>
      <c r="G278" s="220"/>
      <c r="H278" s="314">
        <f t="shared" si="66"/>
        <v>0</v>
      </c>
      <c r="I278" s="220"/>
      <c r="J278" s="314">
        <f t="shared" si="67"/>
        <v>0</v>
      </c>
      <c r="K278" s="221">
        <f t="shared" si="68"/>
        <v>0</v>
      </c>
      <c r="L278" s="317" t="s">
        <v>333</v>
      </c>
    </row>
    <row r="279" spans="2:12" s="32" customFormat="1" ht="22.15" customHeight="1">
      <c r="B279" s="302"/>
      <c r="C279" s="534" t="s">
        <v>324</v>
      </c>
      <c r="D279" s="535"/>
      <c r="E279" s="341" t="s">
        <v>325</v>
      </c>
      <c r="F279" s="220">
        <v>1</v>
      </c>
      <c r="G279" s="220"/>
      <c r="H279" s="314">
        <f t="shared" si="66"/>
        <v>0</v>
      </c>
      <c r="I279" s="220"/>
      <c r="J279" s="314">
        <f t="shared" si="67"/>
        <v>0</v>
      </c>
      <c r="K279" s="221">
        <f t="shared" si="68"/>
        <v>0</v>
      </c>
      <c r="L279" s="317" t="s">
        <v>333</v>
      </c>
    </row>
    <row r="280" spans="2:12" s="32" customFormat="1" ht="22.15" customHeight="1">
      <c r="B280" s="302"/>
      <c r="C280" s="534" t="s">
        <v>330</v>
      </c>
      <c r="D280" s="535"/>
      <c r="E280" s="341" t="s">
        <v>160</v>
      </c>
      <c r="F280" s="220">
        <v>1</v>
      </c>
      <c r="G280" s="220"/>
      <c r="H280" s="314">
        <f t="shared" si="66"/>
        <v>0</v>
      </c>
      <c r="I280" s="220"/>
      <c r="J280" s="314">
        <f t="shared" si="67"/>
        <v>0</v>
      </c>
      <c r="K280" s="221">
        <f t="shared" si="68"/>
        <v>0</v>
      </c>
      <c r="L280" s="317" t="s">
        <v>333</v>
      </c>
    </row>
    <row r="281" spans="2:12" s="32" customFormat="1" ht="22.15" customHeight="1">
      <c r="B281" s="302"/>
      <c r="C281" s="540" t="s">
        <v>21</v>
      </c>
      <c r="D281" s="541"/>
      <c r="E281" s="236"/>
      <c r="F281" s="237"/>
      <c r="G281" s="237"/>
      <c r="H281" s="237">
        <f>SUM(H230:H280)</f>
        <v>0</v>
      </c>
      <c r="I281" s="237"/>
      <c r="J281" s="237">
        <f>SUM(J230:J280)</f>
        <v>0</v>
      </c>
      <c r="K281" s="237">
        <f>SUM(K230:K280)</f>
        <v>0</v>
      </c>
      <c r="L281" s="222"/>
    </row>
    <row r="282" spans="2:12" s="32" customFormat="1" ht="22.15" customHeight="1">
      <c r="B282" s="302"/>
      <c r="C282" s="308"/>
      <c r="D282" s="309"/>
      <c r="E282" s="310"/>
      <c r="F282" s="311"/>
      <c r="G282" s="311"/>
      <c r="H282" s="311"/>
      <c r="I282" s="311"/>
      <c r="J282" s="311"/>
      <c r="K282" s="311"/>
      <c r="L282" s="307"/>
    </row>
    <row r="283" spans="2:12" s="32" customFormat="1" ht="22.15" customHeight="1">
      <c r="B283" s="302"/>
      <c r="C283" s="308"/>
      <c r="D283" s="309"/>
      <c r="E283" s="310"/>
      <c r="F283" s="311"/>
      <c r="G283" s="311"/>
      <c r="H283" s="311"/>
      <c r="I283" s="311"/>
      <c r="J283" s="311"/>
      <c r="K283" s="311"/>
      <c r="L283" s="307"/>
    </row>
    <row r="284" spans="2:12" s="32" customFormat="1" ht="22.15" customHeight="1">
      <c r="B284" s="302"/>
      <c r="C284" s="534"/>
      <c r="D284" s="535"/>
      <c r="E284" s="310"/>
      <c r="F284" s="311"/>
      <c r="G284" s="311"/>
      <c r="H284" s="311"/>
      <c r="I284" s="311"/>
      <c r="J284" s="311"/>
      <c r="K284" s="311"/>
      <c r="L284" s="312"/>
    </row>
    <row r="285" spans="2:12" s="32" customFormat="1" ht="22.15" customHeight="1">
      <c r="B285" s="302"/>
      <c r="C285" s="534"/>
      <c r="D285" s="535"/>
      <c r="E285" s="310"/>
      <c r="F285" s="311"/>
      <c r="G285" s="311"/>
      <c r="H285" s="311"/>
      <c r="I285" s="311"/>
      <c r="J285" s="311"/>
      <c r="K285" s="311"/>
      <c r="L285" s="312"/>
    </row>
    <row r="286" spans="2:12" s="32" customFormat="1" ht="22.15" customHeight="1">
      <c r="B286" s="302"/>
      <c r="C286" s="300"/>
      <c r="D286" s="301"/>
      <c r="E286" s="310"/>
      <c r="F286" s="311"/>
      <c r="G286" s="311"/>
      <c r="H286" s="311"/>
      <c r="I286" s="311"/>
      <c r="J286" s="311"/>
      <c r="K286" s="311"/>
      <c r="L286" s="312"/>
    </row>
    <row r="287" spans="2:12" s="32" customFormat="1" ht="22.15" customHeight="1">
      <c r="B287" s="302"/>
      <c r="C287" s="534"/>
      <c r="D287" s="535"/>
      <c r="E287" s="310"/>
      <c r="F287" s="311"/>
      <c r="G287" s="311"/>
      <c r="H287" s="311"/>
      <c r="I287" s="311"/>
      <c r="J287" s="311"/>
      <c r="K287" s="311"/>
      <c r="L287" s="307"/>
    </row>
    <row r="288" spans="2:12" s="32" customFormat="1" ht="22.15" customHeight="1">
      <c r="B288" s="302"/>
      <c r="C288" s="540"/>
      <c r="D288" s="541"/>
      <c r="E288" s="310"/>
      <c r="F288" s="311"/>
      <c r="G288" s="311"/>
      <c r="H288" s="306"/>
      <c r="I288" s="306"/>
      <c r="J288" s="306"/>
      <c r="K288" s="306"/>
      <c r="L288" s="307"/>
    </row>
    <row r="289" spans="2:14" s="32" customFormat="1" ht="22.15" customHeight="1">
      <c r="B289" s="302"/>
      <c r="C289" s="303"/>
      <c r="D289" s="304"/>
      <c r="E289" s="305"/>
      <c r="F289" s="306"/>
      <c r="G289" s="306"/>
      <c r="H289" s="306"/>
      <c r="I289" s="306"/>
      <c r="J289" s="306"/>
      <c r="K289" s="306"/>
      <c r="L289" s="307"/>
    </row>
    <row r="290" spans="2:14" s="32" customFormat="1" ht="22.15" customHeight="1">
      <c r="B290" s="302"/>
      <c r="C290" s="308"/>
      <c r="D290" s="309"/>
      <c r="E290" s="310"/>
      <c r="F290" s="311"/>
      <c r="G290" s="311"/>
      <c r="H290" s="311"/>
      <c r="I290" s="311"/>
      <c r="J290" s="311"/>
      <c r="K290" s="311"/>
      <c r="L290" s="307"/>
    </row>
    <row r="291" spans="2:14" s="32" customFormat="1" ht="22.15" customHeight="1">
      <c r="B291" s="302"/>
      <c r="C291" s="308"/>
      <c r="D291" s="309"/>
      <c r="E291" s="310"/>
      <c r="F291" s="311"/>
      <c r="G291" s="311"/>
      <c r="H291" s="311"/>
      <c r="I291" s="311"/>
      <c r="J291" s="311"/>
      <c r="K291" s="311"/>
      <c r="L291" s="307"/>
    </row>
    <row r="292" spans="2:14" s="32" customFormat="1" ht="22.15" customHeight="1">
      <c r="B292" s="302"/>
      <c r="C292" s="308"/>
      <c r="D292" s="309"/>
      <c r="E292" s="310"/>
      <c r="F292" s="311"/>
      <c r="G292" s="311"/>
      <c r="H292" s="311"/>
      <c r="I292" s="311"/>
      <c r="J292" s="311"/>
      <c r="K292" s="311"/>
      <c r="L292" s="307"/>
    </row>
    <row r="293" spans="2:14" s="32" customFormat="1" ht="22.15" customHeight="1">
      <c r="B293" s="302"/>
      <c r="C293" s="308"/>
      <c r="D293" s="309"/>
      <c r="E293" s="310"/>
      <c r="F293" s="311"/>
      <c r="G293" s="311"/>
      <c r="H293" s="311"/>
      <c r="I293" s="311"/>
      <c r="J293" s="311"/>
      <c r="K293" s="311"/>
      <c r="L293" s="307"/>
    </row>
    <row r="294" spans="2:14" s="32" customFormat="1" ht="22.15" customHeight="1">
      <c r="B294" s="302"/>
      <c r="C294" s="308"/>
      <c r="D294" s="309"/>
      <c r="E294" s="310"/>
      <c r="F294" s="311"/>
      <c r="G294" s="311"/>
      <c r="H294" s="311"/>
      <c r="I294" s="311"/>
      <c r="J294" s="311"/>
      <c r="K294" s="311"/>
      <c r="L294" s="307"/>
    </row>
    <row r="295" spans="2:14" s="32" customFormat="1" ht="22.15" customHeight="1">
      <c r="B295" s="302"/>
      <c r="C295" s="308"/>
      <c r="D295" s="309"/>
      <c r="E295" s="310"/>
      <c r="F295" s="311"/>
      <c r="G295" s="311"/>
      <c r="H295" s="311"/>
      <c r="I295" s="311"/>
      <c r="J295" s="311"/>
      <c r="K295" s="311"/>
      <c r="L295" s="307"/>
    </row>
    <row r="296" spans="2:14" s="32" customFormat="1" ht="22.15" customHeight="1">
      <c r="B296" s="302"/>
      <c r="C296" s="308"/>
      <c r="D296" s="309"/>
      <c r="E296" s="310"/>
      <c r="F296" s="311"/>
      <c r="G296" s="311"/>
      <c r="H296" s="311"/>
      <c r="I296" s="311"/>
      <c r="J296" s="311"/>
      <c r="K296" s="311"/>
      <c r="L296" s="307"/>
    </row>
    <row r="297" spans="2:14" s="32" customFormat="1" ht="22.15" customHeight="1">
      <c r="B297" s="302"/>
      <c r="C297" s="540"/>
      <c r="D297" s="541"/>
      <c r="E297" s="305"/>
      <c r="F297" s="306"/>
      <c r="G297" s="306"/>
      <c r="H297" s="306"/>
      <c r="I297" s="306"/>
      <c r="J297" s="306"/>
      <c r="K297" s="306"/>
      <c r="L297" s="307"/>
    </row>
    <row r="298" spans="2:14" s="32" customFormat="1" ht="22.15" customHeight="1">
      <c r="B298" s="302"/>
      <c r="C298" s="536"/>
      <c r="D298" s="537"/>
      <c r="E298" s="305"/>
      <c r="F298" s="306"/>
      <c r="G298" s="306"/>
      <c r="H298" s="306"/>
      <c r="I298" s="306"/>
      <c r="J298" s="306"/>
      <c r="K298" s="306"/>
      <c r="L298" s="307"/>
    </row>
    <row r="299" spans="2:14" s="32" customFormat="1" ht="22.15" customHeight="1">
      <c r="B299" s="302"/>
      <c r="C299" s="534"/>
      <c r="D299" s="535"/>
      <c r="E299" s="310"/>
      <c r="F299" s="311"/>
      <c r="G299" s="311"/>
      <c r="H299" s="311"/>
      <c r="I299" s="311"/>
      <c r="J299" s="311"/>
      <c r="K299" s="311"/>
      <c r="L299" s="307"/>
    </row>
    <row r="300" spans="2:14" s="32" customFormat="1" ht="22.15" customHeight="1">
      <c r="B300" s="302"/>
      <c r="C300" s="540"/>
      <c r="D300" s="541"/>
      <c r="E300" s="305"/>
      <c r="F300" s="306"/>
      <c r="G300" s="306"/>
      <c r="H300" s="306"/>
      <c r="I300" s="306"/>
      <c r="J300" s="306"/>
      <c r="K300" s="306"/>
      <c r="L300" s="307"/>
    </row>
    <row r="301" spans="2:14">
      <c r="B301" s="191">
        <v>3</v>
      </c>
      <c r="C301" s="238" t="s">
        <v>59</v>
      </c>
      <c r="D301" s="239"/>
      <c r="E301" s="192"/>
      <c r="F301" s="240"/>
      <c r="G301" s="241"/>
      <c r="H301" s="240"/>
      <c r="I301" s="240"/>
      <c r="J301" s="240"/>
      <c r="K301" s="242"/>
      <c r="L301" s="243"/>
    </row>
    <row r="302" spans="2:14">
      <c r="B302" s="191"/>
      <c r="C302" s="546" t="s">
        <v>148</v>
      </c>
      <c r="D302" s="547"/>
      <c r="E302" s="215" t="s">
        <v>21</v>
      </c>
      <c r="F302" s="213"/>
      <c r="G302" s="214"/>
      <c r="H302" s="213"/>
      <c r="I302" s="213"/>
      <c r="J302" s="213"/>
      <c r="K302" s="316">
        <f>K354</f>
        <v>0</v>
      </c>
      <c r="L302" s="243"/>
      <c r="M302" s="434"/>
      <c r="N302" s="434"/>
    </row>
    <row r="303" spans="2:14" ht="22.15" customHeight="1">
      <c r="B303" s="244"/>
      <c r="C303" s="548"/>
      <c r="D303" s="549"/>
      <c r="E303" s="215"/>
      <c r="F303" s="245"/>
      <c r="G303" s="245"/>
      <c r="H303" s="245"/>
      <c r="I303" s="245"/>
      <c r="J303" s="245"/>
      <c r="K303" s="229"/>
      <c r="L303" s="246"/>
      <c r="M303" s="434"/>
    </row>
    <row r="304" spans="2:14">
      <c r="B304" s="191"/>
      <c r="C304" s="546"/>
      <c r="D304" s="547"/>
      <c r="E304" s="192"/>
      <c r="F304" s="240"/>
      <c r="G304" s="241"/>
      <c r="H304" s="240"/>
      <c r="I304" s="240"/>
      <c r="J304" s="240"/>
      <c r="K304" s="242"/>
      <c r="L304" s="243"/>
    </row>
    <row r="305" spans="2:12">
      <c r="B305" s="191"/>
      <c r="C305" s="546"/>
      <c r="D305" s="547"/>
      <c r="E305" s="247"/>
      <c r="F305" s="240"/>
      <c r="G305" s="248"/>
      <c r="H305" s="240"/>
      <c r="I305" s="249"/>
      <c r="J305" s="240"/>
      <c r="K305" s="242"/>
      <c r="L305" s="243"/>
    </row>
    <row r="306" spans="2:12">
      <c r="B306" s="191"/>
      <c r="C306" s="538"/>
      <c r="D306" s="539"/>
      <c r="E306" s="224"/>
      <c r="F306" s="200"/>
      <c r="G306" s="197"/>
      <c r="H306" s="197"/>
      <c r="I306" s="197"/>
      <c r="J306" s="197"/>
      <c r="K306" s="197"/>
      <c r="L306" s="199"/>
    </row>
    <row r="307" spans="2:12">
      <c r="B307" s="191"/>
      <c r="C307" s="538"/>
      <c r="D307" s="539"/>
      <c r="E307" s="224"/>
      <c r="F307" s="200"/>
      <c r="G307" s="197"/>
      <c r="H307" s="197"/>
      <c r="I307" s="197"/>
      <c r="J307" s="197"/>
      <c r="K307" s="197"/>
      <c r="L307" s="199"/>
    </row>
    <row r="308" spans="2:12">
      <c r="B308" s="191"/>
      <c r="C308" s="538"/>
      <c r="D308" s="539"/>
      <c r="E308" s="224"/>
      <c r="F308" s="200"/>
      <c r="G308" s="197"/>
      <c r="H308" s="197"/>
      <c r="I308" s="197"/>
      <c r="J308" s="197"/>
      <c r="K308" s="197"/>
      <c r="L308" s="199"/>
    </row>
    <row r="309" spans="2:12">
      <c r="B309" s="191"/>
      <c r="C309" s="538"/>
      <c r="D309" s="539"/>
      <c r="E309" s="224"/>
      <c r="F309" s="200"/>
      <c r="G309" s="197"/>
      <c r="H309" s="197"/>
      <c r="I309" s="197"/>
      <c r="J309" s="197"/>
      <c r="K309" s="197"/>
      <c r="L309" s="199"/>
    </row>
    <row r="310" spans="2:12">
      <c r="B310" s="191"/>
      <c r="C310" s="538"/>
      <c r="D310" s="539"/>
      <c r="E310" s="224"/>
      <c r="F310" s="200"/>
      <c r="G310" s="197"/>
      <c r="H310" s="197"/>
      <c r="I310" s="197"/>
      <c r="J310" s="197"/>
      <c r="K310" s="197"/>
      <c r="L310" s="199"/>
    </row>
    <row r="311" spans="2:12">
      <c r="B311" s="191"/>
      <c r="C311" s="538"/>
      <c r="D311" s="539"/>
      <c r="E311" s="224"/>
      <c r="F311" s="200"/>
      <c r="G311" s="197"/>
      <c r="H311" s="197"/>
      <c r="I311" s="197"/>
      <c r="J311" s="197"/>
      <c r="K311" s="197"/>
      <c r="L311" s="199"/>
    </row>
    <row r="312" spans="2:12">
      <c r="B312" s="191"/>
      <c r="C312" s="538"/>
      <c r="D312" s="539"/>
      <c r="E312" s="224"/>
      <c r="F312" s="200"/>
      <c r="G312" s="197"/>
      <c r="H312" s="197"/>
      <c r="I312" s="197"/>
      <c r="J312" s="197"/>
      <c r="K312" s="197"/>
      <c r="L312" s="199"/>
    </row>
    <row r="313" spans="2:12">
      <c r="B313" s="191"/>
      <c r="C313" s="538"/>
      <c r="D313" s="539"/>
      <c r="E313" s="224"/>
      <c r="F313" s="200"/>
      <c r="G313" s="197"/>
      <c r="H313" s="197"/>
      <c r="I313" s="197"/>
      <c r="J313" s="197"/>
      <c r="K313" s="197"/>
      <c r="L313" s="199"/>
    </row>
    <row r="314" spans="2:12">
      <c r="B314" s="191"/>
      <c r="C314" s="538"/>
      <c r="D314" s="539"/>
      <c r="E314" s="224"/>
      <c r="F314" s="200"/>
      <c r="G314" s="197"/>
      <c r="H314" s="197"/>
      <c r="I314" s="197"/>
      <c r="J314" s="197"/>
      <c r="K314" s="197"/>
      <c r="L314" s="199"/>
    </row>
    <row r="315" spans="2:12">
      <c r="B315" s="191"/>
      <c r="C315" s="538"/>
      <c r="D315" s="539"/>
      <c r="E315" s="224"/>
      <c r="F315" s="200"/>
      <c r="G315" s="197"/>
      <c r="H315" s="197"/>
      <c r="I315" s="197"/>
      <c r="J315" s="197"/>
      <c r="K315" s="197"/>
      <c r="L315" s="199"/>
    </row>
    <row r="316" spans="2:12">
      <c r="B316" s="191"/>
      <c r="C316" s="538"/>
      <c r="D316" s="539"/>
      <c r="E316" s="224"/>
      <c r="F316" s="200"/>
      <c r="G316" s="197"/>
      <c r="H316" s="197"/>
      <c r="I316" s="197"/>
      <c r="J316" s="197"/>
      <c r="K316" s="197"/>
      <c r="L316" s="199"/>
    </row>
    <row r="317" spans="2:12">
      <c r="B317" s="191"/>
      <c r="C317" s="538"/>
      <c r="D317" s="539"/>
      <c r="E317" s="224"/>
      <c r="F317" s="200"/>
      <c r="G317" s="197"/>
      <c r="H317" s="197"/>
      <c r="I317" s="197"/>
      <c r="J317" s="197"/>
      <c r="K317" s="197"/>
      <c r="L317" s="199"/>
    </row>
    <row r="318" spans="2:12">
      <c r="B318" s="191"/>
      <c r="C318" s="538"/>
      <c r="D318" s="539"/>
      <c r="E318" s="224"/>
      <c r="F318" s="200"/>
      <c r="G318" s="197"/>
      <c r="H318" s="197"/>
      <c r="I318" s="197"/>
      <c r="J318" s="197"/>
      <c r="K318" s="197"/>
      <c r="L318" s="199"/>
    </row>
    <row r="319" spans="2:12">
      <c r="B319" s="191"/>
      <c r="C319" s="538"/>
      <c r="D319" s="539"/>
      <c r="E319" s="224"/>
      <c r="F319" s="200"/>
      <c r="G319" s="197"/>
      <c r="H319" s="197"/>
      <c r="I319" s="197"/>
      <c r="J319" s="197"/>
      <c r="K319" s="197"/>
      <c r="L319" s="199"/>
    </row>
    <row r="320" spans="2:12">
      <c r="B320" s="191"/>
      <c r="C320" s="538"/>
      <c r="D320" s="539"/>
      <c r="E320" s="224"/>
      <c r="F320" s="200"/>
      <c r="G320" s="197"/>
      <c r="H320" s="197"/>
      <c r="I320" s="197"/>
      <c r="J320" s="197"/>
      <c r="K320" s="197"/>
      <c r="L320" s="199"/>
    </row>
    <row r="321" spans="2:12">
      <c r="B321" s="191"/>
      <c r="C321" s="282"/>
      <c r="D321" s="283"/>
      <c r="E321" s="224"/>
      <c r="F321" s="200"/>
      <c r="G321" s="197"/>
      <c r="H321" s="197"/>
      <c r="I321" s="197"/>
      <c r="J321" s="197"/>
      <c r="K321" s="197"/>
      <c r="L321" s="199"/>
    </row>
    <row r="322" spans="2:12">
      <c r="B322" s="191"/>
      <c r="C322" s="282"/>
      <c r="D322" s="283"/>
      <c r="E322" s="224"/>
      <c r="F322" s="200"/>
      <c r="G322" s="197"/>
      <c r="H322" s="197"/>
      <c r="I322" s="197"/>
      <c r="J322" s="197"/>
      <c r="K322" s="197"/>
      <c r="L322" s="199"/>
    </row>
    <row r="323" spans="2:12">
      <c r="B323" s="191"/>
      <c r="C323" s="282"/>
      <c r="D323" s="283"/>
      <c r="E323" s="224"/>
      <c r="F323" s="200"/>
      <c r="G323" s="197"/>
      <c r="H323" s="197"/>
      <c r="I323" s="197"/>
      <c r="J323" s="197"/>
      <c r="K323" s="197"/>
      <c r="L323" s="199"/>
    </row>
    <row r="324" spans="2:12">
      <c r="B324" s="191"/>
      <c r="C324" s="282"/>
      <c r="D324" s="283"/>
      <c r="E324" s="224"/>
      <c r="F324" s="200"/>
      <c r="G324" s="197"/>
      <c r="H324" s="197"/>
      <c r="I324" s="197"/>
      <c r="J324" s="197"/>
      <c r="K324" s="197"/>
      <c r="L324" s="199"/>
    </row>
    <row r="325" spans="2:12">
      <c r="B325" s="191"/>
      <c r="C325" s="282"/>
      <c r="D325" s="283"/>
      <c r="E325" s="224"/>
      <c r="F325" s="200"/>
      <c r="G325" s="197"/>
      <c r="H325" s="197"/>
      <c r="I325" s="197"/>
      <c r="J325" s="197"/>
      <c r="K325" s="197"/>
      <c r="L325" s="199"/>
    </row>
    <row r="326" spans="2:12">
      <c r="B326" s="191"/>
      <c r="C326" s="282"/>
      <c r="D326" s="283"/>
      <c r="E326" s="224"/>
      <c r="F326" s="200"/>
      <c r="G326" s="197"/>
      <c r="H326" s="197"/>
      <c r="I326" s="197"/>
      <c r="J326" s="197"/>
      <c r="K326" s="197"/>
      <c r="L326" s="199"/>
    </row>
    <row r="327" spans="2:12">
      <c r="B327" s="191"/>
      <c r="C327" s="538"/>
      <c r="D327" s="539"/>
      <c r="E327" s="224"/>
      <c r="F327" s="200"/>
      <c r="G327" s="197"/>
      <c r="H327" s="197"/>
      <c r="I327" s="197"/>
      <c r="J327" s="197"/>
      <c r="K327" s="197"/>
      <c r="L327" s="199"/>
    </row>
    <row r="328" spans="2:12">
      <c r="B328" s="191"/>
      <c r="C328" s="538"/>
      <c r="D328" s="539"/>
      <c r="E328" s="224"/>
      <c r="F328" s="200"/>
      <c r="G328" s="197"/>
      <c r="H328" s="197"/>
      <c r="I328" s="197"/>
      <c r="J328" s="197"/>
      <c r="K328" s="197"/>
      <c r="L328" s="199"/>
    </row>
    <row r="329" spans="2:12">
      <c r="B329" s="191"/>
      <c r="C329" s="538"/>
      <c r="D329" s="539"/>
      <c r="E329" s="224"/>
      <c r="F329" s="200"/>
      <c r="G329" s="197"/>
      <c r="H329" s="197"/>
      <c r="I329" s="197"/>
      <c r="J329" s="197"/>
      <c r="K329" s="197"/>
      <c r="L329" s="199"/>
    </row>
    <row r="330" spans="2:12">
      <c r="B330" s="191"/>
      <c r="C330" s="538"/>
      <c r="D330" s="539"/>
      <c r="E330" s="224"/>
      <c r="F330" s="200"/>
      <c r="G330" s="197"/>
      <c r="H330" s="197"/>
      <c r="I330" s="197"/>
      <c r="J330" s="197"/>
      <c r="K330" s="197"/>
      <c r="L330" s="199"/>
    </row>
    <row r="331" spans="2:12">
      <c r="B331" s="191"/>
      <c r="C331" s="282"/>
      <c r="D331" s="283"/>
      <c r="E331" s="250"/>
      <c r="F331" s="251"/>
      <c r="G331" s="252"/>
      <c r="H331" s="253"/>
      <c r="I331" s="254"/>
      <c r="J331" s="253"/>
      <c r="K331" s="253"/>
      <c r="L331" s="246"/>
    </row>
    <row r="332" spans="2:12">
      <c r="B332" s="191"/>
      <c r="C332" s="282"/>
      <c r="D332" s="283"/>
      <c r="E332" s="250"/>
      <c r="F332" s="251"/>
      <c r="G332" s="252"/>
      <c r="H332" s="253"/>
      <c r="I332" s="254"/>
      <c r="J332" s="253"/>
      <c r="K332" s="253"/>
      <c r="L332" s="246"/>
    </row>
    <row r="333" spans="2:12">
      <c r="B333" s="191"/>
      <c r="C333" s="542"/>
      <c r="D333" s="543"/>
      <c r="E333" s="250"/>
      <c r="F333" s="251"/>
      <c r="G333" s="252"/>
      <c r="H333" s="253"/>
      <c r="I333" s="254"/>
      <c r="J333" s="253"/>
      <c r="K333" s="253"/>
      <c r="L333" s="246"/>
    </row>
    <row r="334" spans="2:12">
      <c r="B334" s="191"/>
      <c r="C334" s="550"/>
      <c r="D334" s="551"/>
      <c r="E334" s="192"/>
      <c r="F334" s="240"/>
      <c r="G334" s="248"/>
      <c r="H334" s="240"/>
      <c r="I334" s="249"/>
      <c r="J334" s="240"/>
      <c r="K334" s="242"/>
      <c r="L334" s="243"/>
    </row>
    <row r="335" spans="2:12">
      <c r="B335" s="191"/>
      <c r="C335" s="550"/>
      <c r="D335" s="551"/>
      <c r="E335" s="192"/>
      <c r="F335" s="240"/>
      <c r="G335" s="248"/>
      <c r="H335" s="240"/>
      <c r="I335" s="249"/>
      <c r="J335" s="240"/>
      <c r="K335" s="242"/>
      <c r="L335" s="243"/>
    </row>
    <row r="336" spans="2:12">
      <c r="B336" s="191"/>
      <c r="C336" s="550"/>
      <c r="D336" s="551"/>
      <c r="E336" s="192"/>
      <c r="F336" s="240"/>
      <c r="G336" s="248"/>
      <c r="H336" s="240"/>
      <c r="I336" s="249"/>
      <c r="J336" s="240"/>
      <c r="K336" s="242"/>
      <c r="L336" s="243"/>
    </row>
    <row r="337" spans="2:16">
      <c r="B337" s="191"/>
      <c r="C337" s="550"/>
      <c r="D337" s="551"/>
      <c r="E337" s="192"/>
      <c r="F337" s="240"/>
      <c r="G337" s="248"/>
      <c r="H337" s="240"/>
      <c r="I337" s="249"/>
      <c r="J337" s="240"/>
      <c r="K337" s="242"/>
      <c r="L337" s="243"/>
    </row>
    <row r="338" spans="2:16" ht="22.15" customHeight="1">
      <c r="B338" s="185"/>
      <c r="C338" s="558" t="s">
        <v>87</v>
      </c>
      <c r="D338" s="559"/>
      <c r="E338" s="186"/>
      <c r="F338" s="187"/>
      <c r="G338" s="186"/>
      <c r="H338" s="186"/>
      <c r="I338" s="188"/>
      <c r="J338" s="186"/>
      <c r="K338" s="189">
        <f>SUM(K302:K337)</f>
        <v>0</v>
      </c>
      <c r="L338" s="190"/>
    </row>
    <row r="339" spans="2:16" s="32" customFormat="1" ht="22.15" customHeight="1">
      <c r="B339" s="191">
        <v>3</v>
      </c>
      <c r="C339" s="238" t="s">
        <v>59</v>
      </c>
      <c r="D339" s="255"/>
      <c r="E339" s="256"/>
      <c r="F339" s="257" t="s">
        <v>10</v>
      </c>
      <c r="G339" s="257"/>
      <c r="H339" s="258"/>
      <c r="I339" s="258"/>
      <c r="J339" s="258"/>
      <c r="K339" s="258"/>
      <c r="L339" s="204"/>
    </row>
    <row r="340" spans="2:16" s="32" customFormat="1" ht="22.15" customHeight="1">
      <c r="B340" s="191"/>
      <c r="C340" s="546" t="s">
        <v>148</v>
      </c>
      <c r="D340" s="547"/>
      <c r="E340" s="256"/>
      <c r="F340" s="257"/>
      <c r="G340" s="257"/>
      <c r="H340" s="258"/>
      <c r="I340" s="258"/>
      <c r="J340" s="258"/>
      <c r="K340" s="258"/>
      <c r="L340" s="204"/>
    </row>
    <row r="341" spans="2:16" s="32" customFormat="1" ht="22.5" customHeight="1">
      <c r="B341" s="191"/>
      <c r="C341" s="556" t="s">
        <v>263</v>
      </c>
      <c r="D341" s="557"/>
      <c r="E341" s="259" t="s">
        <v>100</v>
      </c>
      <c r="F341" s="314">
        <v>1</v>
      </c>
      <c r="G341" s="147"/>
      <c r="H341" s="314">
        <f t="shared" ref="H341:H353" si="69">F341*G341</f>
        <v>0</v>
      </c>
      <c r="I341" s="315"/>
      <c r="J341" s="314">
        <f t="shared" ref="J341:J353" si="70">F341*I341</f>
        <v>0</v>
      </c>
      <c r="K341" s="221">
        <f t="shared" ref="K341:K353" si="71">H341+J341</f>
        <v>0</v>
      </c>
      <c r="L341" s="349" t="s">
        <v>262</v>
      </c>
      <c r="N341" s="321"/>
      <c r="O341" s="404"/>
    </row>
    <row r="342" spans="2:16" s="32" customFormat="1" ht="22.15" customHeight="1">
      <c r="B342" s="260"/>
      <c r="C342" s="554" t="s">
        <v>256</v>
      </c>
      <c r="D342" s="555"/>
      <c r="E342" s="259" t="s">
        <v>100</v>
      </c>
      <c r="F342" s="218">
        <v>58</v>
      </c>
      <c r="G342" s="235"/>
      <c r="H342" s="314">
        <f t="shared" si="69"/>
        <v>0</v>
      </c>
      <c r="I342" s="235"/>
      <c r="J342" s="314">
        <f t="shared" si="70"/>
        <v>0</v>
      </c>
      <c r="K342" s="221">
        <f t="shared" si="71"/>
        <v>0</v>
      </c>
      <c r="L342" s="199"/>
      <c r="M342" s="35"/>
      <c r="N342" s="321"/>
      <c r="O342" s="404"/>
    </row>
    <row r="343" spans="2:16" s="32" customFormat="1" ht="22.15" customHeight="1">
      <c r="B343" s="260"/>
      <c r="C343" s="554" t="s">
        <v>257</v>
      </c>
      <c r="D343" s="555"/>
      <c r="E343" s="259" t="s">
        <v>100</v>
      </c>
      <c r="F343" s="218">
        <v>24</v>
      </c>
      <c r="G343" s="235"/>
      <c r="H343" s="314">
        <f t="shared" si="69"/>
        <v>0</v>
      </c>
      <c r="I343" s="235"/>
      <c r="J343" s="314">
        <f t="shared" si="70"/>
        <v>0</v>
      </c>
      <c r="K343" s="221">
        <f t="shared" si="71"/>
        <v>0</v>
      </c>
      <c r="L343" s="199"/>
      <c r="M343" s="35"/>
      <c r="N343" s="321"/>
      <c r="O343" s="404"/>
    </row>
    <row r="344" spans="2:16" s="32" customFormat="1" ht="22.15" customHeight="1">
      <c r="B344" s="260"/>
      <c r="C344" s="554" t="s">
        <v>258</v>
      </c>
      <c r="D344" s="555"/>
      <c r="E344" s="259" t="s">
        <v>100</v>
      </c>
      <c r="F344" s="218">
        <v>15</v>
      </c>
      <c r="G344" s="235"/>
      <c r="H344" s="314">
        <f t="shared" si="69"/>
        <v>0</v>
      </c>
      <c r="I344" s="235"/>
      <c r="J344" s="314">
        <f t="shared" si="70"/>
        <v>0</v>
      </c>
      <c r="K344" s="221">
        <f t="shared" si="71"/>
        <v>0</v>
      </c>
      <c r="L344" s="199"/>
      <c r="M344" s="35"/>
      <c r="N344" s="321"/>
      <c r="O344" s="404"/>
    </row>
    <row r="345" spans="2:16" s="32" customFormat="1" ht="22.15" customHeight="1">
      <c r="B345" s="260"/>
      <c r="C345" s="554" t="s">
        <v>149</v>
      </c>
      <c r="D345" s="555"/>
      <c r="E345" s="259" t="s">
        <v>100</v>
      </c>
      <c r="F345" s="218">
        <v>20</v>
      </c>
      <c r="G345" s="235"/>
      <c r="H345" s="314">
        <f t="shared" si="69"/>
        <v>0</v>
      </c>
      <c r="I345" s="235"/>
      <c r="J345" s="314">
        <f t="shared" si="70"/>
        <v>0</v>
      </c>
      <c r="K345" s="221">
        <f t="shared" si="71"/>
        <v>0</v>
      </c>
      <c r="L345" s="199"/>
      <c r="M345" s="35"/>
      <c r="N345" s="321"/>
      <c r="O345" s="404"/>
    </row>
    <row r="346" spans="2:16" s="32" customFormat="1" ht="22.15" customHeight="1">
      <c r="B346" s="260"/>
      <c r="C346" s="554" t="s">
        <v>150</v>
      </c>
      <c r="D346" s="555"/>
      <c r="E346" s="259" t="s">
        <v>100</v>
      </c>
      <c r="F346" s="218">
        <v>53</v>
      </c>
      <c r="G346" s="235"/>
      <c r="H346" s="314">
        <f t="shared" si="69"/>
        <v>0</v>
      </c>
      <c r="I346" s="235"/>
      <c r="J346" s="314">
        <f t="shared" si="70"/>
        <v>0</v>
      </c>
      <c r="K346" s="221">
        <f t="shared" si="71"/>
        <v>0</v>
      </c>
      <c r="L346" s="199"/>
      <c r="M346" s="35"/>
      <c r="N346" s="321"/>
      <c r="O346" s="404"/>
    </row>
    <row r="347" spans="2:16" ht="21.75" customHeight="1">
      <c r="B347" s="205" t="s">
        <v>81</v>
      </c>
      <c r="C347" s="554" t="s">
        <v>151</v>
      </c>
      <c r="D347" s="555"/>
      <c r="E347" s="259" t="s">
        <v>100</v>
      </c>
      <c r="F347" s="218">
        <v>0</v>
      </c>
      <c r="G347" s="235"/>
      <c r="H347" s="314">
        <f t="shared" si="69"/>
        <v>0</v>
      </c>
      <c r="I347" s="235"/>
      <c r="J347" s="314">
        <f t="shared" si="70"/>
        <v>0</v>
      </c>
      <c r="K347" s="221">
        <f t="shared" si="71"/>
        <v>0</v>
      </c>
      <c r="L347" s="199"/>
      <c r="M347" s="39"/>
      <c r="N347" s="321"/>
      <c r="O347" s="404"/>
    </row>
    <row r="348" spans="2:16" ht="23.25" customHeight="1">
      <c r="B348" s="205"/>
      <c r="C348" s="538" t="s">
        <v>152</v>
      </c>
      <c r="D348" s="539"/>
      <c r="E348" s="259" t="s">
        <v>100</v>
      </c>
      <c r="F348" s="218">
        <v>0</v>
      </c>
      <c r="G348" s="235"/>
      <c r="H348" s="314">
        <f t="shared" si="69"/>
        <v>0</v>
      </c>
      <c r="I348" s="235"/>
      <c r="J348" s="314">
        <f t="shared" si="70"/>
        <v>0</v>
      </c>
      <c r="K348" s="221">
        <f t="shared" si="71"/>
        <v>0</v>
      </c>
      <c r="L348" s="199"/>
      <c r="M348" s="39"/>
      <c r="N348" s="321"/>
      <c r="O348" s="404"/>
      <c r="P348" s="325"/>
    </row>
    <row r="349" spans="2:16" s="32" customFormat="1" ht="22.15" customHeight="1">
      <c r="B349" s="260"/>
      <c r="C349" s="538" t="s">
        <v>261</v>
      </c>
      <c r="D349" s="539"/>
      <c r="E349" s="259" t="s">
        <v>100</v>
      </c>
      <c r="F349" s="218">
        <v>32</v>
      </c>
      <c r="G349" s="197"/>
      <c r="H349" s="314">
        <f t="shared" si="69"/>
        <v>0</v>
      </c>
      <c r="I349" s="197"/>
      <c r="J349" s="314">
        <f t="shared" si="70"/>
        <v>0</v>
      </c>
      <c r="K349" s="221">
        <f t="shared" si="71"/>
        <v>0</v>
      </c>
      <c r="L349" s="199"/>
      <c r="M349" s="35"/>
      <c r="N349" s="321"/>
      <c r="O349" s="404"/>
    </row>
    <row r="350" spans="2:16" s="32" customFormat="1" ht="22.15" customHeight="1">
      <c r="B350" s="260"/>
      <c r="C350" s="538" t="s">
        <v>260</v>
      </c>
      <c r="D350" s="539"/>
      <c r="E350" s="261" t="s">
        <v>153</v>
      </c>
      <c r="F350" s="253">
        <v>117</v>
      </c>
      <c r="G350" s="253"/>
      <c r="H350" s="314">
        <f t="shared" si="69"/>
        <v>0</v>
      </c>
      <c r="I350" s="253"/>
      <c r="J350" s="314">
        <f t="shared" si="70"/>
        <v>0</v>
      </c>
      <c r="K350" s="221">
        <f t="shared" si="71"/>
        <v>0</v>
      </c>
      <c r="L350" s="199"/>
      <c r="M350" s="35"/>
      <c r="N350" s="321"/>
      <c r="O350" s="404"/>
    </row>
    <row r="351" spans="2:16" s="32" customFormat="1" ht="22.15" customHeight="1">
      <c r="B351" s="260"/>
      <c r="C351" s="538" t="s">
        <v>259</v>
      </c>
      <c r="D351" s="539"/>
      <c r="E351" s="261" t="s">
        <v>153</v>
      </c>
      <c r="F351" s="253">
        <v>53</v>
      </c>
      <c r="G351" s="253"/>
      <c r="H351" s="314">
        <f t="shared" si="69"/>
        <v>0</v>
      </c>
      <c r="I351" s="253"/>
      <c r="J351" s="314">
        <f t="shared" si="70"/>
        <v>0</v>
      </c>
      <c r="K351" s="221">
        <f t="shared" si="71"/>
        <v>0</v>
      </c>
      <c r="L351" s="199"/>
      <c r="M351" s="35"/>
      <c r="N351" s="321"/>
      <c r="O351" s="404"/>
    </row>
    <row r="352" spans="2:16" ht="49.5" customHeight="1">
      <c r="B352" s="205" t="s">
        <v>81</v>
      </c>
      <c r="C352" s="560" t="s">
        <v>175</v>
      </c>
      <c r="D352" s="561"/>
      <c r="E352" s="261" t="s">
        <v>153</v>
      </c>
      <c r="F352" s="253">
        <v>67</v>
      </c>
      <c r="G352" s="253"/>
      <c r="H352" s="314">
        <f t="shared" si="69"/>
        <v>0</v>
      </c>
      <c r="I352" s="253"/>
      <c r="J352" s="314">
        <f t="shared" si="70"/>
        <v>0</v>
      </c>
      <c r="K352" s="221">
        <f t="shared" si="71"/>
        <v>0</v>
      </c>
      <c r="L352" s="199"/>
      <c r="M352" s="39"/>
      <c r="N352" s="321"/>
      <c r="O352" s="404"/>
    </row>
    <row r="353" spans="2:15" ht="24.75" customHeight="1">
      <c r="B353" s="205"/>
      <c r="C353" s="538" t="s">
        <v>177</v>
      </c>
      <c r="D353" s="539"/>
      <c r="E353" s="261" t="s">
        <v>153</v>
      </c>
      <c r="F353" s="218">
        <v>1</v>
      </c>
      <c r="G353" s="235"/>
      <c r="H353" s="314">
        <f t="shared" si="69"/>
        <v>0</v>
      </c>
      <c r="I353" s="235"/>
      <c r="J353" s="314">
        <f t="shared" si="70"/>
        <v>0</v>
      </c>
      <c r="K353" s="221">
        <f t="shared" si="71"/>
        <v>0</v>
      </c>
      <c r="L353" s="199"/>
      <c r="M353" s="39"/>
      <c r="N353" s="321"/>
      <c r="O353" s="404"/>
    </row>
    <row r="354" spans="2:15" ht="21.75" customHeight="1">
      <c r="B354" s="205"/>
      <c r="C354" s="540" t="s">
        <v>21</v>
      </c>
      <c r="D354" s="541"/>
      <c r="E354" s="236"/>
      <c r="F354" s="237"/>
      <c r="G354" s="237"/>
      <c r="H354" s="237">
        <f>SUM(H341:H353)</f>
        <v>0</v>
      </c>
      <c r="I354" s="237"/>
      <c r="J354" s="237">
        <f>SUM(J341:J353)</f>
        <v>0</v>
      </c>
      <c r="K354" s="237">
        <f>SUM(K341:K353)</f>
        <v>0</v>
      </c>
      <c r="L354" s="199"/>
      <c r="N354" s="320"/>
      <c r="O354" s="406"/>
    </row>
    <row r="355" spans="2:15" ht="21.75" customHeight="1">
      <c r="B355" s="205"/>
      <c r="C355" s="546"/>
      <c r="D355" s="547"/>
      <c r="E355" s="224"/>
      <c r="F355" s="200"/>
      <c r="G355" s="197"/>
      <c r="H355" s="197"/>
      <c r="I355" s="197"/>
      <c r="J355" s="197"/>
      <c r="K355" s="197"/>
      <c r="L355" s="199"/>
    </row>
    <row r="356" spans="2:15" ht="21.75" customHeight="1">
      <c r="B356" s="205"/>
      <c r="C356" s="542"/>
      <c r="D356" s="543"/>
      <c r="E356" s="224"/>
      <c r="F356" s="200"/>
      <c r="G356" s="197"/>
      <c r="H356" s="197"/>
      <c r="I356" s="197"/>
      <c r="J356" s="197"/>
      <c r="K356" s="197"/>
      <c r="L356" s="199"/>
    </row>
    <row r="357" spans="2:15" ht="21.75" customHeight="1">
      <c r="B357" s="205"/>
      <c r="C357" s="542"/>
      <c r="D357" s="543"/>
      <c r="E357" s="224"/>
      <c r="F357" s="200"/>
      <c r="G357" s="197"/>
      <c r="H357" s="197"/>
      <c r="I357" s="197"/>
      <c r="J357" s="197"/>
      <c r="K357" s="197"/>
      <c r="L357" s="199"/>
    </row>
    <row r="358" spans="2:15" ht="21.75" customHeight="1">
      <c r="B358" s="205"/>
      <c r="C358" s="542"/>
      <c r="D358" s="543"/>
      <c r="E358" s="224"/>
      <c r="F358" s="200"/>
      <c r="G358" s="197"/>
      <c r="H358" s="197"/>
      <c r="I358" s="197"/>
      <c r="J358" s="197"/>
      <c r="K358" s="197"/>
      <c r="L358" s="199"/>
    </row>
    <row r="359" spans="2:15" ht="21.75" customHeight="1">
      <c r="B359" s="205"/>
      <c r="C359" s="542"/>
      <c r="D359" s="543"/>
      <c r="E359" s="224"/>
      <c r="F359" s="200"/>
      <c r="G359" s="197"/>
      <c r="H359" s="197"/>
      <c r="I359" s="197"/>
      <c r="J359" s="197"/>
      <c r="K359" s="197"/>
      <c r="L359" s="199"/>
    </row>
    <row r="360" spans="2:15" ht="21.75" customHeight="1">
      <c r="B360" s="205"/>
      <c r="C360" s="542"/>
      <c r="D360" s="543"/>
      <c r="E360" s="224"/>
      <c r="F360" s="197"/>
      <c r="G360" s="197"/>
      <c r="H360" s="197"/>
      <c r="I360" s="197"/>
      <c r="J360" s="197"/>
      <c r="K360" s="262"/>
      <c r="L360" s="199"/>
    </row>
    <row r="361" spans="2:15" ht="21.75" customHeight="1">
      <c r="B361" s="205"/>
      <c r="C361" s="542"/>
      <c r="D361" s="543"/>
      <c r="E361" s="224"/>
      <c r="F361" s="197"/>
      <c r="G361" s="197"/>
      <c r="H361" s="197"/>
      <c r="I361" s="197"/>
      <c r="J361" s="197"/>
      <c r="K361" s="263"/>
      <c r="L361" s="199"/>
    </row>
    <row r="362" spans="2:15" ht="21.75" customHeight="1">
      <c r="B362" s="205"/>
      <c r="C362" s="542"/>
      <c r="D362" s="543"/>
      <c r="E362" s="224"/>
      <c r="F362" s="200"/>
      <c r="G362" s="197"/>
      <c r="H362" s="197"/>
      <c r="I362" s="197"/>
      <c r="J362" s="197"/>
      <c r="K362" s="263"/>
      <c r="L362" s="199"/>
    </row>
    <row r="363" spans="2:15" ht="21.75" customHeight="1">
      <c r="B363" s="205"/>
      <c r="C363" s="542"/>
      <c r="D363" s="543"/>
      <c r="E363" s="224"/>
      <c r="F363" s="200"/>
      <c r="G363" s="197"/>
      <c r="H363" s="197"/>
      <c r="I363" s="197"/>
      <c r="J363" s="197"/>
      <c r="K363" s="263"/>
      <c r="L363" s="199"/>
    </row>
    <row r="364" spans="2:15" ht="21.75" customHeight="1">
      <c r="B364" s="205"/>
      <c r="C364" s="542"/>
      <c r="D364" s="543"/>
      <c r="E364" s="224"/>
      <c r="F364" s="200"/>
      <c r="G364" s="197"/>
      <c r="H364" s="197"/>
      <c r="I364" s="197"/>
      <c r="J364" s="197"/>
      <c r="K364" s="263"/>
      <c r="L364" s="199"/>
    </row>
    <row r="365" spans="2:15" ht="21.75" customHeight="1">
      <c r="B365" s="205"/>
      <c r="C365" s="542"/>
      <c r="D365" s="543"/>
      <c r="E365" s="224"/>
      <c r="F365" s="200"/>
      <c r="G365" s="197"/>
      <c r="H365" s="197"/>
      <c r="I365" s="197"/>
      <c r="J365" s="197"/>
      <c r="K365" s="263"/>
      <c r="L365" s="199"/>
    </row>
    <row r="366" spans="2:15" ht="21.75" customHeight="1">
      <c r="B366" s="205"/>
      <c r="C366" s="542"/>
      <c r="D366" s="543"/>
      <c r="E366" s="224"/>
      <c r="F366" s="200"/>
      <c r="G366" s="197"/>
      <c r="H366" s="197"/>
      <c r="I366" s="197"/>
      <c r="J366" s="197"/>
      <c r="K366" s="263"/>
      <c r="L366" s="199"/>
    </row>
    <row r="367" spans="2:15" ht="21.75" customHeight="1">
      <c r="B367" s="205"/>
      <c r="C367" s="542"/>
      <c r="D367" s="543"/>
      <c r="E367" s="224"/>
      <c r="F367" s="200"/>
      <c r="G367" s="197"/>
      <c r="H367" s="197"/>
      <c r="I367" s="197"/>
      <c r="J367" s="197"/>
      <c r="K367" s="263"/>
      <c r="L367" s="199"/>
    </row>
    <row r="368" spans="2:15" ht="21.75" customHeight="1">
      <c r="B368" s="205"/>
      <c r="C368" s="542"/>
      <c r="D368" s="543"/>
      <c r="E368" s="224"/>
      <c r="F368" s="200"/>
      <c r="G368" s="197"/>
      <c r="H368" s="197"/>
      <c r="I368" s="197"/>
      <c r="J368" s="197"/>
      <c r="K368" s="263"/>
      <c r="L368" s="199"/>
    </row>
    <row r="369" spans="2:15" ht="21.75" customHeight="1">
      <c r="B369" s="205"/>
      <c r="C369" s="542"/>
      <c r="D369" s="543"/>
      <c r="E369" s="224"/>
      <c r="F369" s="197"/>
      <c r="G369" s="197"/>
      <c r="H369" s="197"/>
      <c r="I369" s="197"/>
      <c r="J369" s="197"/>
      <c r="K369" s="262"/>
      <c r="L369" s="199"/>
    </row>
    <row r="370" spans="2:15" ht="21.75" customHeight="1">
      <c r="B370" s="205"/>
      <c r="C370" s="542"/>
      <c r="D370" s="543"/>
      <c r="E370" s="224"/>
      <c r="F370" s="197"/>
      <c r="G370" s="197"/>
      <c r="H370" s="197"/>
      <c r="I370" s="197"/>
      <c r="J370" s="197"/>
      <c r="K370" s="263"/>
      <c r="L370" s="199"/>
    </row>
    <row r="371" spans="2:15" ht="21.75" customHeight="1">
      <c r="B371" s="205"/>
      <c r="C371" s="542"/>
      <c r="D371" s="543"/>
      <c r="E371" s="224"/>
      <c r="F371" s="200"/>
      <c r="G371" s="197"/>
      <c r="H371" s="197"/>
      <c r="I371" s="197"/>
      <c r="J371" s="197"/>
      <c r="K371" s="263"/>
      <c r="L371" s="199"/>
    </row>
    <row r="372" spans="2:15" ht="21.75" customHeight="1">
      <c r="B372" s="205"/>
      <c r="C372" s="542"/>
      <c r="D372" s="543"/>
      <c r="E372" s="224"/>
      <c r="F372" s="200"/>
      <c r="G372" s="197"/>
      <c r="H372" s="197"/>
      <c r="I372" s="197"/>
      <c r="J372" s="197"/>
      <c r="K372" s="263"/>
      <c r="L372" s="199"/>
    </row>
    <row r="373" spans="2:15" ht="21.75" customHeight="1">
      <c r="B373" s="205"/>
      <c r="C373" s="542"/>
      <c r="D373" s="543"/>
      <c r="E373" s="224"/>
      <c r="F373" s="197"/>
      <c r="G373" s="197"/>
      <c r="H373" s="197"/>
      <c r="I373" s="197"/>
      <c r="J373" s="197"/>
      <c r="K373" s="262"/>
      <c r="L373" s="199"/>
    </row>
    <row r="374" spans="2:15">
      <c r="B374" s="195">
        <v>4</v>
      </c>
      <c r="C374" s="586" t="s">
        <v>90</v>
      </c>
      <c r="D374" s="587"/>
      <c r="E374" s="227"/>
      <c r="F374" s="193"/>
      <c r="G374" s="181"/>
      <c r="H374" s="181"/>
      <c r="I374" s="165"/>
      <c r="J374" s="181"/>
      <c r="K374" s="171"/>
      <c r="L374" s="194"/>
    </row>
    <row r="375" spans="2:15">
      <c r="B375" s="195"/>
      <c r="C375" s="546" t="s">
        <v>154</v>
      </c>
      <c r="D375" s="547"/>
      <c r="E375" s="215" t="s">
        <v>21</v>
      </c>
      <c r="F375" s="213"/>
      <c r="G375" s="214"/>
      <c r="H375" s="213"/>
      <c r="I375" s="213"/>
      <c r="J375" s="213"/>
      <c r="K375" s="316">
        <f>K423</f>
        <v>0</v>
      </c>
      <c r="L375" s="199"/>
      <c r="M375" s="434"/>
      <c r="N375" s="434"/>
      <c r="O375" s="451"/>
    </row>
    <row r="376" spans="2:15">
      <c r="B376" s="195"/>
      <c r="C376" s="538"/>
      <c r="D376" s="539"/>
      <c r="E376" s="224"/>
      <c r="F376" s="197"/>
      <c r="G376" s="197"/>
      <c r="H376" s="197"/>
      <c r="I376" s="197"/>
      <c r="J376" s="197"/>
      <c r="K376" s="197"/>
      <c r="L376" s="199"/>
      <c r="M376" s="434"/>
    </row>
    <row r="377" spans="2:15">
      <c r="B377" s="195"/>
      <c r="C377" s="538"/>
      <c r="D377" s="539"/>
      <c r="E377" s="224"/>
      <c r="F377" s="200"/>
      <c r="G377" s="197"/>
      <c r="H377" s="197"/>
      <c r="I377" s="197"/>
      <c r="J377" s="197"/>
      <c r="K377" s="197"/>
      <c r="L377" s="199"/>
    </row>
    <row r="378" spans="2:15">
      <c r="B378" s="195"/>
      <c r="C378" s="538"/>
      <c r="D378" s="539"/>
      <c r="E378" s="224"/>
      <c r="F378" s="197"/>
      <c r="G378" s="197"/>
      <c r="H378" s="197"/>
      <c r="I378" s="197"/>
      <c r="J378" s="197"/>
      <c r="K378" s="197"/>
      <c r="L378" s="199"/>
    </row>
    <row r="379" spans="2:15">
      <c r="B379" s="195"/>
      <c r="C379" s="538"/>
      <c r="D379" s="539"/>
      <c r="E379" s="224"/>
      <c r="F379" s="200"/>
      <c r="G379" s="197"/>
      <c r="H379" s="197"/>
      <c r="I379" s="197"/>
      <c r="J379" s="197"/>
      <c r="K379" s="197"/>
      <c r="L379" s="199"/>
    </row>
    <row r="380" spans="2:15">
      <c r="B380" s="195"/>
      <c r="C380" s="538"/>
      <c r="D380" s="539"/>
      <c r="E380" s="224"/>
      <c r="F380" s="200"/>
      <c r="G380" s="197"/>
      <c r="H380" s="197"/>
      <c r="I380" s="197"/>
      <c r="J380" s="197"/>
      <c r="K380" s="197"/>
      <c r="L380" s="199"/>
    </row>
    <row r="381" spans="2:15">
      <c r="B381" s="195"/>
      <c r="C381" s="282"/>
      <c r="D381" s="264"/>
      <c r="E381" s="224"/>
      <c r="F381" s="197"/>
      <c r="G381" s="197"/>
      <c r="H381" s="197"/>
      <c r="I381" s="197"/>
      <c r="J381" s="197"/>
      <c r="K381" s="197"/>
      <c r="L381" s="199"/>
    </row>
    <row r="382" spans="2:15">
      <c r="B382" s="201"/>
      <c r="C382" s="282"/>
      <c r="D382" s="265"/>
      <c r="E382" s="227"/>
      <c r="F382" s="202"/>
      <c r="G382" s="197"/>
      <c r="H382" s="197"/>
      <c r="I382" s="197"/>
      <c r="J382" s="197"/>
      <c r="K382" s="197"/>
      <c r="L382" s="199"/>
    </row>
    <row r="383" spans="2:15">
      <c r="B383" s="201"/>
      <c r="C383" s="282"/>
      <c r="D383" s="265"/>
      <c r="E383" s="227"/>
      <c r="F383" s="197"/>
      <c r="G383" s="203"/>
      <c r="H383" s="203"/>
      <c r="I383" s="203"/>
      <c r="J383" s="203"/>
      <c r="K383" s="203"/>
      <c r="L383" s="204"/>
    </row>
    <row r="384" spans="2:15">
      <c r="B384" s="201"/>
      <c r="C384" s="282"/>
      <c r="D384" s="265"/>
      <c r="E384" s="227"/>
      <c r="F384" s="203"/>
      <c r="G384" s="203"/>
      <c r="H384" s="203"/>
      <c r="I384" s="203"/>
      <c r="J384" s="203"/>
      <c r="K384" s="203"/>
      <c r="L384" s="204"/>
    </row>
    <row r="385" spans="2:12">
      <c r="B385" s="205"/>
      <c r="C385" s="282"/>
      <c r="D385" s="265"/>
      <c r="E385" s="224"/>
      <c r="F385" s="203"/>
      <c r="G385" s="206"/>
      <c r="H385" s="207"/>
      <c r="I385" s="208"/>
      <c r="J385" s="203"/>
      <c r="K385" s="203"/>
      <c r="L385" s="204"/>
    </row>
    <row r="386" spans="2:12">
      <c r="B386" s="205"/>
      <c r="C386" s="282"/>
      <c r="D386" s="265"/>
      <c r="E386" s="224"/>
      <c r="F386" s="203"/>
      <c r="G386" s="206"/>
      <c r="H386" s="207"/>
      <c r="I386" s="208"/>
      <c r="J386" s="203"/>
      <c r="K386" s="203"/>
      <c r="L386" s="204"/>
    </row>
    <row r="387" spans="2:12">
      <c r="B387" s="205"/>
      <c r="C387" s="282"/>
      <c r="D387" s="265"/>
      <c r="E387" s="224"/>
      <c r="F387" s="203"/>
      <c r="G387" s="206"/>
      <c r="H387" s="207"/>
      <c r="I387" s="208"/>
      <c r="J387" s="203"/>
      <c r="K387" s="203"/>
      <c r="L387" s="204"/>
    </row>
    <row r="388" spans="2:12">
      <c r="B388" s="205"/>
      <c r="C388" s="282"/>
      <c r="D388" s="265"/>
      <c r="E388" s="224"/>
      <c r="F388" s="203"/>
      <c r="G388" s="209"/>
      <c r="H388" s="203"/>
      <c r="I388" s="203"/>
      <c r="J388" s="203"/>
      <c r="K388" s="203"/>
      <c r="L388" s="204"/>
    </row>
    <row r="389" spans="2:12">
      <c r="B389" s="205"/>
      <c r="C389" s="282"/>
      <c r="D389" s="265"/>
      <c r="E389" s="224"/>
      <c r="F389" s="203"/>
      <c r="G389" s="209"/>
      <c r="H389" s="203"/>
      <c r="I389" s="203"/>
      <c r="J389" s="203"/>
      <c r="K389" s="203"/>
      <c r="L389" s="204"/>
    </row>
    <row r="390" spans="2:12">
      <c r="B390" s="205"/>
      <c r="C390" s="282"/>
      <c r="D390" s="265"/>
      <c r="E390" s="224"/>
      <c r="F390" s="203"/>
      <c r="G390" s="210"/>
      <c r="H390" s="203"/>
      <c r="I390" s="203"/>
      <c r="J390" s="203"/>
      <c r="K390" s="203"/>
      <c r="L390" s="204"/>
    </row>
    <row r="391" spans="2:12">
      <c r="B391" s="205"/>
      <c r="C391" s="282"/>
      <c r="D391" s="265"/>
      <c r="E391" s="224"/>
      <c r="F391" s="203"/>
      <c r="G391" s="210"/>
      <c r="H391" s="203"/>
      <c r="I391" s="203"/>
      <c r="J391" s="203"/>
      <c r="K391" s="203"/>
      <c r="L391" s="204"/>
    </row>
    <row r="392" spans="2:12">
      <c r="B392" s="205"/>
      <c r="C392" s="282"/>
      <c r="D392" s="265"/>
      <c r="E392" s="224"/>
      <c r="F392" s="203"/>
      <c r="G392" s="210"/>
      <c r="H392" s="203"/>
      <c r="I392" s="203"/>
      <c r="J392" s="203"/>
      <c r="K392" s="203"/>
      <c r="L392" s="204"/>
    </row>
    <row r="393" spans="2:12">
      <c r="B393" s="205"/>
      <c r="C393" s="282"/>
      <c r="D393" s="265"/>
      <c r="E393" s="224"/>
      <c r="F393" s="203"/>
      <c r="G393" s="203"/>
      <c r="H393" s="203"/>
      <c r="I393" s="211"/>
      <c r="J393" s="203"/>
      <c r="K393" s="203"/>
      <c r="L393" s="204"/>
    </row>
    <row r="394" spans="2:12">
      <c r="B394" s="205"/>
      <c r="C394" s="282"/>
      <c r="D394" s="265"/>
      <c r="E394" s="224"/>
      <c r="F394" s="203"/>
      <c r="G394" s="212"/>
      <c r="H394" s="203"/>
      <c r="I394" s="203"/>
      <c r="J394" s="203"/>
      <c r="K394" s="203"/>
      <c r="L394" s="204"/>
    </row>
    <row r="395" spans="2:12">
      <c r="B395" s="205"/>
      <c r="C395" s="282"/>
      <c r="D395" s="265"/>
      <c r="E395" s="224"/>
      <c r="F395" s="203"/>
      <c r="G395" s="203"/>
      <c r="H395" s="203"/>
      <c r="I395" s="203"/>
      <c r="J395" s="203"/>
      <c r="K395" s="203"/>
      <c r="L395" s="204"/>
    </row>
    <row r="396" spans="2:12">
      <c r="B396" s="195"/>
      <c r="C396" s="562"/>
      <c r="D396" s="563"/>
      <c r="E396" s="215"/>
      <c r="F396" s="213"/>
      <c r="G396" s="214"/>
      <c r="H396" s="213"/>
      <c r="I396" s="213"/>
      <c r="J396" s="213"/>
      <c r="K396" s="228"/>
      <c r="L396" s="204"/>
    </row>
    <row r="397" spans="2:12">
      <c r="B397" s="195"/>
      <c r="C397" s="562"/>
      <c r="D397" s="563"/>
      <c r="E397" s="215"/>
      <c r="F397" s="213"/>
      <c r="G397" s="214"/>
      <c r="H397" s="213"/>
      <c r="I397" s="213"/>
      <c r="J397" s="213"/>
      <c r="K397" s="228"/>
      <c r="L397" s="204"/>
    </row>
    <row r="398" spans="2:12">
      <c r="B398" s="195"/>
      <c r="C398" s="562"/>
      <c r="D398" s="563"/>
      <c r="E398" s="215"/>
      <c r="F398" s="213"/>
      <c r="G398" s="214"/>
      <c r="H398" s="213"/>
      <c r="I398" s="213"/>
      <c r="J398" s="213"/>
      <c r="K398" s="228"/>
      <c r="L398" s="204"/>
    </row>
    <row r="399" spans="2:12">
      <c r="B399" s="195"/>
      <c r="C399" s="562"/>
      <c r="D399" s="563"/>
      <c r="E399" s="215"/>
      <c r="F399" s="213"/>
      <c r="G399" s="214"/>
      <c r="H399" s="213"/>
      <c r="I399" s="213"/>
      <c r="J399" s="213"/>
      <c r="K399" s="228"/>
      <c r="L399" s="204"/>
    </row>
    <row r="400" spans="2:12">
      <c r="B400" s="195"/>
      <c r="C400" s="562"/>
      <c r="D400" s="563"/>
      <c r="E400" s="215"/>
      <c r="F400" s="213"/>
      <c r="G400" s="214"/>
      <c r="H400" s="213"/>
      <c r="I400" s="213"/>
      <c r="J400" s="213"/>
      <c r="K400" s="228"/>
      <c r="L400" s="204"/>
    </row>
    <row r="401" spans="2:15">
      <c r="B401" s="195"/>
      <c r="C401" s="562"/>
      <c r="D401" s="563"/>
      <c r="E401" s="215"/>
      <c r="F401" s="213"/>
      <c r="G401" s="214"/>
      <c r="H401" s="213"/>
      <c r="I401" s="213"/>
      <c r="J401" s="213"/>
      <c r="K401" s="228"/>
      <c r="L401" s="204"/>
    </row>
    <row r="402" spans="2:15">
      <c r="B402" s="195"/>
      <c r="C402" s="562"/>
      <c r="D402" s="563"/>
      <c r="E402" s="215"/>
      <c r="F402" s="213"/>
      <c r="G402" s="214"/>
      <c r="H402" s="213"/>
      <c r="I402" s="213"/>
      <c r="J402" s="213"/>
      <c r="K402" s="228"/>
      <c r="L402" s="204"/>
    </row>
    <row r="403" spans="2:15">
      <c r="B403" s="195"/>
      <c r="C403" s="562"/>
      <c r="D403" s="563"/>
      <c r="E403" s="215"/>
      <c r="F403" s="213"/>
      <c r="G403" s="214"/>
      <c r="H403" s="213"/>
      <c r="I403" s="213"/>
      <c r="J403" s="213"/>
      <c r="K403" s="228"/>
      <c r="L403" s="204"/>
    </row>
    <row r="404" spans="2:15">
      <c r="B404" s="195"/>
      <c r="C404" s="562"/>
      <c r="D404" s="563"/>
      <c r="E404" s="215"/>
      <c r="F404" s="213"/>
      <c r="G404" s="214"/>
      <c r="H404" s="213"/>
      <c r="I404" s="213"/>
      <c r="J404" s="213"/>
      <c r="K404" s="228"/>
      <c r="L404" s="204"/>
    </row>
    <row r="405" spans="2:15">
      <c r="B405" s="195"/>
      <c r="C405" s="562"/>
      <c r="D405" s="563"/>
      <c r="E405" s="215"/>
      <c r="F405" s="213"/>
      <c r="G405" s="214"/>
      <c r="H405" s="213"/>
      <c r="I405" s="213"/>
      <c r="J405" s="213"/>
      <c r="K405" s="228"/>
      <c r="L405" s="204"/>
    </row>
    <row r="406" spans="2:15">
      <c r="B406" s="185"/>
      <c r="C406" s="558" t="s">
        <v>91</v>
      </c>
      <c r="D406" s="559"/>
      <c r="E406" s="186"/>
      <c r="F406" s="187"/>
      <c r="G406" s="186"/>
      <c r="H406" s="186"/>
      <c r="I406" s="188"/>
      <c r="J406" s="186"/>
      <c r="K406" s="189">
        <f>SUM(K375:K405)</f>
        <v>0</v>
      </c>
      <c r="L406" s="190"/>
    </row>
    <row r="407" spans="2:15">
      <c r="B407" s="205"/>
      <c r="C407" s="546" t="s">
        <v>154</v>
      </c>
      <c r="D407" s="547"/>
      <c r="E407" s="224"/>
      <c r="F407" s="203"/>
      <c r="G407" s="210"/>
      <c r="H407" s="203"/>
      <c r="I407" s="203"/>
      <c r="J407" s="203"/>
      <c r="K407" s="203"/>
      <c r="L407" s="204"/>
    </row>
    <row r="408" spans="2:15">
      <c r="B408" s="205"/>
      <c r="C408" s="532" t="s">
        <v>155</v>
      </c>
      <c r="D408" s="533"/>
      <c r="E408" s="340" t="s">
        <v>145</v>
      </c>
      <c r="F408" s="356">
        <v>1</v>
      </c>
      <c r="G408" s="357"/>
      <c r="H408" s="314">
        <f t="shared" ref="H408:H422" si="72">F408*G408</f>
        <v>0</v>
      </c>
      <c r="I408" s="235"/>
      <c r="J408" s="314">
        <f t="shared" ref="J408:J422" si="73">F408*I408</f>
        <v>0</v>
      </c>
      <c r="K408" s="221">
        <f t="shared" ref="K408:K422" si="74">H408+J408</f>
        <v>0</v>
      </c>
      <c r="L408" s="349" t="s">
        <v>101</v>
      </c>
      <c r="N408" s="321"/>
      <c r="O408" s="404"/>
    </row>
    <row r="409" spans="2:15">
      <c r="B409" s="205"/>
      <c r="C409" s="532" t="s">
        <v>265</v>
      </c>
      <c r="D409" s="533"/>
      <c r="E409" s="340" t="s">
        <v>100</v>
      </c>
      <c r="F409" s="356">
        <v>4</v>
      </c>
      <c r="G409" s="357"/>
      <c r="H409" s="314">
        <f t="shared" si="72"/>
        <v>0</v>
      </c>
      <c r="I409" s="235"/>
      <c r="J409" s="314">
        <f t="shared" si="73"/>
        <v>0</v>
      </c>
      <c r="K409" s="221">
        <f t="shared" si="74"/>
        <v>0</v>
      </c>
      <c r="L409" s="349" t="s">
        <v>264</v>
      </c>
      <c r="N409" s="321"/>
      <c r="O409" s="404"/>
    </row>
    <row r="410" spans="2:15">
      <c r="B410" s="205"/>
      <c r="C410" s="532" t="s">
        <v>266</v>
      </c>
      <c r="D410" s="533"/>
      <c r="E410" s="340" t="s">
        <v>100</v>
      </c>
      <c r="F410" s="356">
        <v>1</v>
      </c>
      <c r="G410" s="357"/>
      <c r="H410" s="314">
        <f t="shared" si="72"/>
        <v>0</v>
      </c>
      <c r="I410" s="356"/>
      <c r="J410" s="314">
        <f t="shared" si="73"/>
        <v>0</v>
      </c>
      <c r="K410" s="221">
        <f t="shared" si="74"/>
        <v>0</v>
      </c>
      <c r="L410" s="204"/>
      <c r="N410" s="321"/>
      <c r="O410" s="404"/>
    </row>
    <row r="411" spans="2:15">
      <c r="B411" s="205"/>
      <c r="C411" s="532" t="s">
        <v>156</v>
      </c>
      <c r="D411" s="533"/>
      <c r="E411" s="340" t="s">
        <v>100</v>
      </c>
      <c r="F411" s="356">
        <v>35</v>
      </c>
      <c r="G411" s="357"/>
      <c r="H411" s="314">
        <f t="shared" si="72"/>
        <v>0</v>
      </c>
      <c r="I411" s="356"/>
      <c r="J411" s="314">
        <f t="shared" si="73"/>
        <v>0</v>
      </c>
      <c r="K411" s="221">
        <f t="shared" si="74"/>
        <v>0</v>
      </c>
      <c r="L411" s="204"/>
      <c r="N411" s="321"/>
      <c r="O411" s="404"/>
    </row>
    <row r="412" spans="2:15">
      <c r="B412" s="205"/>
      <c r="C412" s="532" t="s">
        <v>157</v>
      </c>
      <c r="D412" s="533"/>
      <c r="E412" s="340" t="s">
        <v>153</v>
      </c>
      <c r="F412" s="356">
        <v>56</v>
      </c>
      <c r="G412" s="357"/>
      <c r="H412" s="314">
        <f t="shared" si="72"/>
        <v>0</v>
      </c>
      <c r="I412" s="235"/>
      <c r="J412" s="314">
        <f t="shared" si="73"/>
        <v>0</v>
      </c>
      <c r="K412" s="221">
        <f t="shared" si="74"/>
        <v>0</v>
      </c>
      <c r="L412" s="349" t="s">
        <v>101</v>
      </c>
      <c r="N412" s="321"/>
      <c r="O412" s="404"/>
    </row>
    <row r="413" spans="2:15">
      <c r="B413" s="205"/>
      <c r="C413" s="532" t="s">
        <v>158</v>
      </c>
      <c r="D413" s="533"/>
      <c r="E413" s="340" t="s">
        <v>153</v>
      </c>
      <c r="F413" s="356">
        <v>11</v>
      </c>
      <c r="G413" s="357"/>
      <c r="H413" s="314">
        <f t="shared" si="72"/>
        <v>0</v>
      </c>
      <c r="I413" s="235"/>
      <c r="J413" s="314">
        <f t="shared" si="73"/>
        <v>0</v>
      </c>
      <c r="K413" s="221">
        <f t="shared" si="74"/>
        <v>0</v>
      </c>
      <c r="L413" s="349" t="s">
        <v>101</v>
      </c>
      <c r="N413" s="321"/>
      <c r="O413" s="404"/>
    </row>
    <row r="414" spans="2:15">
      <c r="B414" s="205"/>
      <c r="C414" s="532" t="s">
        <v>159</v>
      </c>
      <c r="D414" s="533"/>
      <c r="E414" s="340" t="s">
        <v>153</v>
      </c>
      <c r="F414" s="356">
        <v>24</v>
      </c>
      <c r="G414" s="357"/>
      <c r="H414" s="314">
        <f t="shared" si="72"/>
        <v>0</v>
      </c>
      <c r="I414" s="235"/>
      <c r="J414" s="314">
        <f t="shared" si="73"/>
        <v>0</v>
      </c>
      <c r="K414" s="221">
        <f t="shared" si="74"/>
        <v>0</v>
      </c>
      <c r="L414" s="349" t="s">
        <v>101</v>
      </c>
      <c r="N414" s="321"/>
      <c r="O414" s="404"/>
    </row>
    <row r="415" spans="2:15">
      <c r="B415" s="205"/>
      <c r="C415" s="532" t="s">
        <v>284</v>
      </c>
      <c r="D415" s="533"/>
      <c r="E415" s="340" t="s">
        <v>103</v>
      </c>
      <c r="F415" s="356">
        <v>200</v>
      </c>
      <c r="G415" s="357"/>
      <c r="H415" s="314">
        <f t="shared" si="72"/>
        <v>0</v>
      </c>
      <c r="I415" s="356"/>
      <c r="J415" s="314">
        <f t="shared" si="73"/>
        <v>0</v>
      </c>
      <c r="K415" s="221">
        <f t="shared" si="74"/>
        <v>0</v>
      </c>
      <c r="L415" s="204"/>
      <c r="N415" s="321"/>
      <c r="O415" s="404"/>
    </row>
    <row r="416" spans="2:15">
      <c r="B416" s="205"/>
      <c r="C416" s="532" t="s">
        <v>287</v>
      </c>
      <c r="D416" s="533"/>
      <c r="E416" s="340" t="s">
        <v>100</v>
      </c>
      <c r="F416" s="356">
        <v>5</v>
      </c>
      <c r="G416" s="357"/>
      <c r="H416" s="314">
        <f t="shared" si="72"/>
        <v>0</v>
      </c>
      <c r="I416" s="356"/>
      <c r="J416" s="314">
        <f t="shared" si="73"/>
        <v>0</v>
      </c>
      <c r="K416" s="221">
        <f t="shared" si="74"/>
        <v>0</v>
      </c>
      <c r="L416" s="204"/>
      <c r="N416" s="321"/>
      <c r="O416" s="404"/>
    </row>
    <row r="417" spans="2:15">
      <c r="B417" s="205"/>
      <c r="C417" s="532" t="s">
        <v>288</v>
      </c>
      <c r="D417" s="533"/>
      <c r="E417" s="340" t="s">
        <v>100</v>
      </c>
      <c r="F417" s="356">
        <v>7</v>
      </c>
      <c r="G417" s="357"/>
      <c r="H417" s="314">
        <f t="shared" si="72"/>
        <v>0</v>
      </c>
      <c r="I417" s="356"/>
      <c r="J417" s="314">
        <f t="shared" si="73"/>
        <v>0</v>
      </c>
      <c r="K417" s="221">
        <f t="shared" si="74"/>
        <v>0</v>
      </c>
      <c r="L417" s="204"/>
      <c r="N417" s="321"/>
      <c r="O417" s="404"/>
    </row>
    <row r="418" spans="2:15">
      <c r="B418" s="205"/>
      <c r="C418" s="532" t="s">
        <v>289</v>
      </c>
      <c r="D418" s="533"/>
      <c r="E418" s="340" t="s">
        <v>100</v>
      </c>
      <c r="F418" s="356">
        <v>7</v>
      </c>
      <c r="G418" s="357"/>
      <c r="H418" s="314">
        <f t="shared" si="72"/>
        <v>0</v>
      </c>
      <c r="I418" s="356"/>
      <c r="J418" s="314">
        <f t="shared" si="73"/>
        <v>0</v>
      </c>
      <c r="K418" s="221">
        <f t="shared" si="74"/>
        <v>0</v>
      </c>
      <c r="L418" s="204"/>
      <c r="N418" s="321"/>
      <c r="O418" s="404"/>
    </row>
    <row r="419" spans="2:15">
      <c r="B419" s="205"/>
      <c r="C419" s="532" t="s">
        <v>312</v>
      </c>
      <c r="D419" s="533"/>
      <c r="E419" s="340" t="s">
        <v>290</v>
      </c>
      <c r="F419" s="356">
        <v>2</v>
      </c>
      <c r="G419" s="357"/>
      <c r="H419" s="314">
        <f t="shared" si="72"/>
        <v>0</v>
      </c>
      <c r="I419" s="356"/>
      <c r="J419" s="314">
        <f t="shared" si="73"/>
        <v>0</v>
      </c>
      <c r="K419" s="221">
        <f t="shared" si="74"/>
        <v>0</v>
      </c>
      <c r="L419" s="204"/>
      <c r="N419" s="321"/>
      <c r="O419" s="404"/>
    </row>
    <row r="420" spans="2:15">
      <c r="B420" s="205"/>
      <c r="C420" s="532" t="s">
        <v>292</v>
      </c>
      <c r="D420" s="533"/>
      <c r="E420" s="340" t="s">
        <v>160</v>
      </c>
      <c r="F420" s="356">
        <v>1</v>
      </c>
      <c r="G420" s="357"/>
      <c r="H420" s="314">
        <f t="shared" si="72"/>
        <v>0</v>
      </c>
      <c r="I420" s="356"/>
      <c r="J420" s="314">
        <f t="shared" si="73"/>
        <v>0</v>
      </c>
      <c r="K420" s="221">
        <f t="shared" si="74"/>
        <v>0</v>
      </c>
      <c r="L420" s="204"/>
      <c r="N420" s="321"/>
      <c r="O420" s="404"/>
    </row>
    <row r="421" spans="2:15">
      <c r="B421" s="205"/>
      <c r="C421" s="532" t="s">
        <v>313</v>
      </c>
      <c r="D421" s="533"/>
      <c r="E421" s="340" t="s">
        <v>100</v>
      </c>
      <c r="F421" s="356">
        <v>2</v>
      </c>
      <c r="G421" s="357"/>
      <c r="H421" s="314">
        <f t="shared" si="72"/>
        <v>0</v>
      </c>
      <c r="I421" s="356"/>
      <c r="J421" s="314">
        <f t="shared" si="73"/>
        <v>0</v>
      </c>
      <c r="K421" s="221">
        <f t="shared" si="74"/>
        <v>0</v>
      </c>
      <c r="L421" s="204"/>
      <c r="N421" s="321"/>
      <c r="O421" s="404"/>
    </row>
    <row r="422" spans="2:15">
      <c r="B422" s="205"/>
      <c r="C422" s="532" t="s">
        <v>330</v>
      </c>
      <c r="D422" s="533"/>
      <c r="E422" s="340" t="s">
        <v>100</v>
      </c>
      <c r="F422" s="356">
        <v>1</v>
      </c>
      <c r="G422" s="357"/>
      <c r="H422" s="314">
        <f t="shared" si="72"/>
        <v>0</v>
      </c>
      <c r="I422" s="356"/>
      <c r="J422" s="314">
        <f t="shared" si="73"/>
        <v>0</v>
      </c>
      <c r="K422" s="221">
        <f t="shared" si="74"/>
        <v>0</v>
      </c>
      <c r="L422" s="204"/>
      <c r="N422" s="321"/>
      <c r="O422" s="404"/>
    </row>
    <row r="423" spans="2:15">
      <c r="B423" s="205"/>
      <c r="C423" s="540" t="s">
        <v>21</v>
      </c>
      <c r="D423" s="541"/>
      <c r="E423" s="236"/>
      <c r="F423" s="237"/>
      <c r="G423" s="237"/>
      <c r="H423" s="237">
        <f>SUM(H408:H422)</f>
        <v>0</v>
      </c>
      <c r="I423" s="237"/>
      <c r="J423" s="237">
        <f>SUM(J408:J422)</f>
        <v>0</v>
      </c>
      <c r="K423" s="237">
        <f>SUM(K408:K422)</f>
        <v>0</v>
      </c>
      <c r="L423" s="204"/>
      <c r="O423" s="406"/>
    </row>
    <row r="424" spans="2:15">
      <c r="B424" s="205"/>
      <c r="C424" s="542"/>
      <c r="D424" s="543"/>
      <c r="E424" s="224"/>
      <c r="F424" s="203"/>
      <c r="G424" s="203"/>
      <c r="H424" s="203"/>
      <c r="I424" s="203"/>
      <c r="J424" s="203"/>
      <c r="K424" s="203"/>
      <c r="L424" s="204"/>
    </row>
    <row r="425" spans="2:15">
      <c r="B425" s="195"/>
      <c r="C425" s="562"/>
      <c r="D425" s="563"/>
      <c r="E425" s="215"/>
      <c r="F425" s="213"/>
      <c r="G425" s="214"/>
      <c r="H425" s="213"/>
      <c r="I425" s="213"/>
      <c r="J425" s="213"/>
      <c r="K425" s="228"/>
      <c r="L425" s="204"/>
    </row>
    <row r="426" spans="2:15">
      <c r="B426" s="195"/>
      <c r="C426" s="562"/>
      <c r="D426" s="563"/>
      <c r="E426" s="215"/>
      <c r="F426" s="213"/>
      <c r="G426" s="214"/>
      <c r="H426" s="213"/>
      <c r="I426" s="213"/>
      <c r="J426" s="213"/>
      <c r="K426" s="228"/>
      <c r="L426" s="204"/>
    </row>
    <row r="427" spans="2:15">
      <c r="B427" s="195"/>
      <c r="C427" s="562"/>
      <c r="D427" s="563"/>
      <c r="E427" s="215"/>
      <c r="F427" s="213"/>
      <c r="G427" s="214"/>
      <c r="H427" s="213"/>
      <c r="I427" s="213"/>
      <c r="J427" s="213"/>
      <c r="K427" s="228"/>
      <c r="L427" s="204"/>
    </row>
    <row r="428" spans="2:15">
      <c r="B428" s="195"/>
      <c r="C428" s="562"/>
      <c r="D428" s="563"/>
      <c r="E428" s="215"/>
      <c r="F428" s="213"/>
      <c r="G428" s="214"/>
      <c r="H428" s="213"/>
      <c r="I428" s="213"/>
      <c r="J428" s="213"/>
      <c r="K428" s="228"/>
      <c r="L428" s="204"/>
    </row>
    <row r="429" spans="2:15">
      <c r="B429" s="195"/>
      <c r="C429" s="562"/>
      <c r="D429" s="563"/>
      <c r="E429" s="215"/>
      <c r="F429" s="213"/>
      <c r="G429" s="214"/>
      <c r="H429" s="213"/>
      <c r="I429" s="213"/>
      <c r="J429" s="213"/>
      <c r="K429" s="228"/>
      <c r="L429" s="204"/>
    </row>
    <row r="430" spans="2:15">
      <c r="B430" s="195"/>
      <c r="C430" s="562"/>
      <c r="D430" s="563"/>
      <c r="E430" s="215"/>
      <c r="F430" s="213"/>
      <c r="G430" s="214"/>
      <c r="H430" s="213"/>
      <c r="I430" s="213"/>
      <c r="J430" s="213"/>
      <c r="K430" s="228"/>
      <c r="L430" s="204"/>
    </row>
    <row r="431" spans="2:15">
      <c r="B431" s="195"/>
      <c r="C431" s="562"/>
      <c r="D431" s="563"/>
      <c r="E431" s="215"/>
      <c r="F431" s="213"/>
      <c r="G431" s="214"/>
      <c r="H431" s="213"/>
      <c r="I431" s="213"/>
      <c r="J431" s="213"/>
      <c r="K431" s="228"/>
      <c r="L431" s="204"/>
    </row>
    <row r="432" spans="2:15">
      <c r="B432" s="195"/>
      <c r="C432" s="562"/>
      <c r="D432" s="563"/>
      <c r="E432" s="215"/>
      <c r="F432" s="213"/>
      <c r="G432" s="214"/>
      <c r="H432" s="213"/>
      <c r="I432" s="213"/>
      <c r="J432" s="213"/>
      <c r="K432" s="228"/>
      <c r="L432" s="204"/>
    </row>
    <row r="433" spans="2:12">
      <c r="B433" s="195"/>
      <c r="C433" s="562"/>
      <c r="D433" s="563"/>
      <c r="E433" s="215"/>
      <c r="F433" s="213"/>
      <c r="G433" s="214"/>
      <c r="H433" s="213"/>
      <c r="I433" s="213"/>
      <c r="J433" s="213"/>
      <c r="K433" s="228"/>
      <c r="L433" s="204"/>
    </row>
    <row r="434" spans="2:12">
      <c r="B434" s="350"/>
      <c r="C434" s="564"/>
      <c r="D434" s="565"/>
      <c r="E434" s="351"/>
      <c r="F434" s="352"/>
      <c r="G434" s="353"/>
      <c r="H434" s="352"/>
      <c r="I434" s="352"/>
      <c r="J434" s="352"/>
      <c r="K434" s="354"/>
      <c r="L434" s="355"/>
    </row>
  </sheetData>
  <mergeCells count="397">
    <mergeCell ref="C422:D422"/>
    <mergeCell ref="C271:D271"/>
    <mergeCell ref="L243:L247"/>
    <mergeCell ref="C245:D245"/>
    <mergeCell ref="C242:D242"/>
    <mergeCell ref="C152:D152"/>
    <mergeCell ref="C344:D344"/>
    <mergeCell ref="C255:D255"/>
    <mergeCell ref="C249:D249"/>
    <mergeCell ref="C248:D248"/>
    <mergeCell ref="C240:D240"/>
    <mergeCell ref="C241:D241"/>
    <mergeCell ref="C232:D232"/>
    <mergeCell ref="C235:D235"/>
    <mergeCell ref="C236:D236"/>
    <mergeCell ref="C238:D238"/>
    <mergeCell ref="C239:D239"/>
    <mergeCell ref="C243:D243"/>
    <mergeCell ref="C244:D244"/>
    <mergeCell ref="C247:D247"/>
    <mergeCell ref="C246:D246"/>
    <mergeCell ref="C167:D167"/>
    <mergeCell ref="C327:D327"/>
    <mergeCell ref="C328:D328"/>
    <mergeCell ref="C222:D222"/>
    <mergeCell ref="C214:D214"/>
    <mergeCell ref="C233:D233"/>
    <mergeCell ref="C216:D216"/>
    <mergeCell ref="C215:D215"/>
    <mergeCell ref="C231:D231"/>
    <mergeCell ref="C132:D132"/>
    <mergeCell ref="C151:D151"/>
    <mergeCell ref="C160:D160"/>
    <mergeCell ref="C218:D218"/>
    <mergeCell ref="C150:D150"/>
    <mergeCell ref="C186:D186"/>
    <mergeCell ref="C189:D189"/>
    <mergeCell ref="C191:D191"/>
    <mergeCell ref="C193:D193"/>
    <mergeCell ref="C185:D185"/>
    <mergeCell ref="C223:D223"/>
    <mergeCell ref="C224:D224"/>
    <mergeCell ref="C228:D228"/>
    <mergeCell ref="C229:D229"/>
    <mergeCell ref="C203:D203"/>
    <mergeCell ref="C204:D204"/>
    <mergeCell ref="C230:D230"/>
    <mergeCell ref="C142:D142"/>
    <mergeCell ref="C143:D143"/>
    <mergeCell ref="C128:D128"/>
    <mergeCell ref="C127:D127"/>
    <mergeCell ref="C137:D137"/>
    <mergeCell ref="C140:D140"/>
    <mergeCell ref="C120:D120"/>
    <mergeCell ref="C92:D92"/>
    <mergeCell ref="C93:D93"/>
    <mergeCell ref="C94:D94"/>
    <mergeCell ref="C95:D95"/>
    <mergeCell ref="C96:D96"/>
    <mergeCell ref="C97:D97"/>
    <mergeCell ref="C98:D98"/>
    <mergeCell ref="C104:D104"/>
    <mergeCell ref="C105:D105"/>
    <mergeCell ref="C124:D124"/>
    <mergeCell ref="C106:D106"/>
    <mergeCell ref="C107:D107"/>
    <mergeCell ref="C108:D108"/>
    <mergeCell ref="C110:D110"/>
    <mergeCell ref="C121:D121"/>
    <mergeCell ref="C119:D119"/>
    <mergeCell ref="C109:D109"/>
    <mergeCell ref="C111:D111"/>
    <mergeCell ref="C226:D226"/>
    <mergeCell ref="C39:D39"/>
    <mergeCell ref="C40:D40"/>
    <mergeCell ref="C136:D136"/>
    <mergeCell ref="C141:D141"/>
    <mergeCell ref="C183:D183"/>
    <mergeCell ref="C181:D181"/>
    <mergeCell ref="C180:D180"/>
    <mergeCell ref="C178:D178"/>
    <mergeCell ref="C170:D170"/>
    <mergeCell ref="C174:D174"/>
    <mergeCell ref="C182:D182"/>
    <mergeCell ref="C166:D166"/>
    <mergeCell ref="C168:D168"/>
    <mergeCell ref="C171:D171"/>
    <mergeCell ref="C175:D175"/>
    <mergeCell ref="C169:D169"/>
    <mergeCell ref="C173:D173"/>
    <mergeCell ref="C133:D133"/>
    <mergeCell ref="C134:D134"/>
    <mergeCell ref="C50:D50"/>
    <mergeCell ref="C58:D58"/>
    <mergeCell ref="C78:D78"/>
    <mergeCell ref="C139:D139"/>
    <mergeCell ref="C43:D43"/>
    <mergeCell ref="C75:D75"/>
    <mergeCell ref="C45:D45"/>
    <mergeCell ref="C47:D47"/>
    <mergeCell ref="C48:D48"/>
    <mergeCell ref="C138:D138"/>
    <mergeCell ref="C129:D129"/>
    <mergeCell ref="C131:D131"/>
    <mergeCell ref="C135:D135"/>
    <mergeCell ref="C130:D130"/>
    <mergeCell ref="C49:D49"/>
    <mergeCell ref="C123:D123"/>
    <mergeCell ref="C116:D116"/>
    <mergeCell ref="C68:D68"/>
    <mergeCell ref="C114:D114"/>
    <mergeCell ref="C115:D115"/>
    <mergeCell ref="C52:D52"/>
    <mergeCell ref="C61:D61"/>
    <mergeCell ref="C76:D76"/>
    <mergeCell ref="C99:D99"/>
    <mergeCell ref="C126:D126"/>
    <mergeCell ref="C77:D77"/>
    <mergeCell ref="C82:D82"/>
    <mergeCell ref="C85:D85"/>
    <mergeCell ref="C51:D51"/>
    <mergeCell ref="B1:L1"/>
    <mergeCell ref="B2:L2"/>
    <mergeCell ref="B4:L4"/>
    <mergeCell ref="B5:L5"/>
    <mergeCell ref="C44:D44"/>
    <mergeCell ref="C46:D46"/>
    <mergeCell ref="B3:L3"/>
    <mergeCell ref="C10:D10"/>
    <mergeCell ref="C42:D42"/>
    <mergeCell ref="C19:D19"/>
    <mergeCell ref="C20:D20"/>
    <mergeCell ref="C21:D21"/>
    <mergeCell ref="C22:D22"/>
    <mergeCell ref="C23:D23"/>
    <mergeCell ref="C14:D14"/>
    <mergeCell ref="C18:D18"/>
    <mergeCell ref="C15:D15"/>
    <mergeCell ref="C16:D16"/>
    <mergeCell ref="C17:D17"/>
    <mergeCell ref="C29:D29"/>
    <mergeCell ref="C30:D30"/>
    <mergeCell ref="C41:D41"/>
    <mergeCell ref="C36:D36"/>
    <mergeCell ref="F8:F9"/>
    <mergeCell ref="L8:L9"/>
    <mergeCell ref="B8:B9"/>
    <mergeCell ref="B6:L6"/>
    <mergeCell ref="B7:L7"/>
    <mergeCell ref="C8:D9"/>
    <mergeCell ref="E8:E9"/>
    <mergeCell ref="C37:D37"/>
    <mergeCell ref="C24:D24"/>
    <mergeCell ref="C25:D25"/>
    <mergeCell ref="C26:D26"/>
    <mergeCell ref="C27:D27"/>
    <mergeCell ref="C28:D28"/>
    <mergeCell ref="C12:D12"/>
    <mergeCell ref="C32:D32"/>
    <mergeCell ref="C31:D31"/>
    <mergeCell ref="C33:D33"/>
    <mergeCell ref="C34:D34"/>
    <mergeCell ref="C35:D35"/>
    <mergeCell ref="C13:D13"/>
    <mergeCell ref="C11:D11"/>
    <mergeCell ref="C38:D38"/>
    <mergeCell ref="C405:D405"/>
    <mergeCell ref="C406:D406"/>
    <mergeCell ref="C374:D374"/>
    <mergeCell ref="C399:D399"/>
    <mergeCell ref="C400:D400"/>
    <mergeCell ref="C401:D401"/>
    <mergeCell ref="C402:D402"/>
    <mergeCell ref="C403:D403"/>
    <mergeCell ref="C404:D404"/>
    <mergeCell ref="C375:D375"/>
    <mergeCell ref="C376:D376"/>
    <mergeCell ref="C377:D377"/>
    <mergeCell ref="C378:D378"/>
    <mergeCell ref="C379:D379"/>
    <mergeCell ref="C380:D380"/>
    <mergeCell ref="C396:D396"/>
    <mergeCell ref="C397:D397"/>
    <mergeCell ref="C370:D370"/>
    <mergeCell ref="C368:D368"/>
    <mergeCell ref="C371:D371"/>
    <mergeCell ref="C336:D336"/>
    <mergeCell ref="C335:D335"/>
    <mergeCell ref="C302:D302"/>
    <mergeCell ref="C363:D363"/>
    <mergeCell ref="C364:D364"/>
    <mergeCell ref="C365:D365"/>
    <mergeCell ref="C366:D366"/>
    <mergeCell ref="C367:D367"/>
    <mergeCell ref="C369:D369"/>
    <mergeCell ref="C329:D329"/>
    <mergeCell ref="C281:D281"/>
    <mergeCell ref="C299:D299"/>
    <mergeCell ref="C298:D298"/>
    <mergeCell ref="C300:D300"/>
    <mergeCell ref="C346:D346"/>
    <mergeCell ref="C347:D347"/>
    <mergeCell ref="C348:D348"/>
    <mergeCell ref="C356:D356"/>
    <mergeCell ref="C360:D360"/>
    <mergeCell ref="C361:D361"/>
    <mergeCell ref="C287:D287"/>
    <mergeCell ref="C237:D237"/>
    <mergeCell ref="C250:D250"/>
    <mergeCell ref="C251:D251"/>
    <mergeCell ref="C257:D257"/>
    <mergeCell ref="C252:D252"/>
    <mergeCell ref="C253:D253"/>
    <mergeCell ref="C254:D254"/>
    <mergeCell ref="C256:D256"/>
    <mergeCell ref="C362:D362"/>
    <mergeCell ref="C53:D53"/>
    <mergeCell ref="C54:D54"/>
    <mergeCell ref="C55:D55"/>
    <mergeCell ref="C56:D56"/>
    <mergeCell ref="C57:D57"/>
    <mergeCell ref="C69:D69"/>
    <mergeCell ref="C72:D72"/>
    <mergeCell ref="C73:D73"/>
    <mergeCell ref="C74:D74"/>
    <mergeCell ref="C62:D62"/>
    <mergeCell ref="C63:D63"/>
    <mergeCell ref="C64:D64"/>
    <mergeCell ref="C65:D65"/>
    <mergeCell ref="C66:D66"/>
    <mergeCell ref="C67:D67"/>
    <mergeCell ref="C71:D71"/>
    <mergeCell ref="C59:D59"/>
    <mergeCell ref="C60:D60"/>
    <mergeCell ref="C70:D70"/>
    <mergeCell ref="C113:D113"/>
    <mergeCell ref="C83:D83"/>
    <mergeCell ref="C84:D84"/>
    <mergeCell ref="C100:D100"/>
    <mergeCell ref="C79:D79"/>
    <mergeCell ref="C80:D80"/>
    <mergeCell ref="C81:D81"/>
    <mergeCell ref="C101:D101"/>
    <mergeCell ref="C102:D102"/>
    <mergeCell ref="C103:D103"/>
    <mergeCell ref="C86:D86"/>
    <mergeCell ref="C87:D87"/>
    <mergeCell ref="C88:D88"/>
    <mergeCell ref="C89:D89"/>
    <mergeCell ref="C90:D90"/>
    <mergeCell ref="C91:D91"/>
    <mergeCell ref="C410:D410"/>
    <mergeCell ref="C411:D411"/>
    <mergeCell ref="C269:D269"/>
    <mergeCell ref="C184:D184"/>
    <mergeCell ref="C176:D176"/>
    <mergeCell ref="C162:D162"/>
    <mergeCell ref="C165:D165"/>
    <mergeCell ref="C154:D154"/>
    <mergeCell ref="C159:D159"/>
    <mergeCell ref="C161:D161"/>
    <mergeCell ref="C157:D157"/>
    <mergeCell ref="C164:D164"/>
    <mergeCell ref="C172:D172"/>
    <mergeCell ref="C156:D156"/>
    <mergeCell ref="C196:D196"/>
    <mergeCell ref="C199:D199"/>
    <mergeCell ref="C200:D200"/>
    <mergeCell ref="C201:D201"/>
    <mergeCell ref="C202:D202"/>
    <mergeCell ref="C258:D258"/>
    <mergeCell ref="C270:D270"/>
    <mergeCell ref="C275:D275"/>
    <mergeCell ref="C276:D276"/>
    <mergeCell ref="C277:D277"/>
    <mergeCell ref="C219:D219"/>
    <mergeCell ref="C268:D268"/>
    <mergeCell ref="C122:D122"/>
    <mergeCell ref="C117:D117"/>
    <mergeCell ref="C118:D118"/>
    <mergeCell ref="C125:D125"/>
    <mergeCell ref="C407:D407"/>
    <mergeCell ref="C408:D408"/>
    <mergeCell ref="C409:D409"/>
    <mergeCell ref="C278:D278"/>
    <mergeCell ref="C279:D279"/>
    <mergeCell ref="C280:D280"/>
    <mergeCell ref="C209:D209"/>
    <mergeCell ref="C192:D192"/>
    <mergeCell ref="C205:D205"/>
    <mergeCell ref="C190:D190"/>
    <mergeCell ref="C187:D187"/>
    <mergeCell ref="C188:D188"/>
    <mergeCell ref="C179:D179"/>
    <mergeCell ref="C177:D177"/>
    <mergeCell ref="C197:D197"/>
    <mergeCell ref="C198:D198"/>
    <mergeCell ref="C225:D225"/>
    <mergeCell ref="C234:D234"/>
    <mergeCell ref="C144:D144"/>
    <mergeCell ref="C145:D145"/>
    <mergeCell ref="C146:D146"/>
    <mergeCell ref="C158:D158"/>
    <mergeCell ref="C147:D147"/>
    <mergeCell ref="C148:D148"/>
    <mergeCell ref="C149:D149"/>
    <mergeCell ref="C217:D217"/>
    <mergeCell ref="C163:D163"/>
    <mergeCell ref="C211:D211"/>
    <mergeCell ref="C212:D212"/>
    <mergeCell ref="C213:D213"/>
    <mergeCell ref="C194:D194"/>
    <mergeCell ref="C195:D195"/>
    <mergeCell ref="C153:D153"/>
    <mergeCell ref="C433:D433"/>
    <mergeCell ref="C434:D434"/>
    <mergeCell ref="C424:D424"/>
    <mergeCell ref="C425:D425"/>
    <mergeCell ref="C426:D426"/>
    <mergeCell ref="C427:D427"/>
    <mergeCell ref="C428:D428"/>
    <mergeCell ref="C429:D429"/>
    <mergeCell ref="C430:D430"/>
    <mergeCell ref="C431:D431"/>
    <mergeCell ref="C432:D432"/>
    <mergeCell ref="C423:D423"/>
    <mergeCell ref="C314:D314"/>
    <mergeCell ref="C317:D317"/>
    <mergeCell ref="C340:D340"/>
    <mergeCell ref="C343:D343"/>
    <mergeCell ref="C315:D315"/>
    <mergeCell ref="C316:D316"/>
    <mergeCell ref="C341:D341"/>
    <mergeCell ref="C342:D342"/>
    <mergeCell ref="C338:D338"/>
    <mergeCell ref="C349:D349"/>
    <mergeCell ref="C352:D352"/>
    <mergeCell ref="C353:D353"/>
    <mergeCell ref="C350:D350"/>
    <mergeCell ref="C345:D345"/>
    <mergeCell ref="C398:D398"/>
    <mergeCell ref="C354:D354"/>
    <mergeCell ref="C355:D355"/>
    <mergeCell ref="C318:D318"/>
    <mergeCell ref="C330:D330"/>
    <mergeCell ref="C319:D319"/>
    <mergeCell ref="C320:D320"/>
    <mergeCell ref="C333:D333"/>
    <mergeCell ref="C337:D337"/>
    <mergeCell ref="C413:D413"/>
    <mergeCell ref="C309:D309"/>
    <mergeCell ref="C206:D206"/>
    <mergeCell ref="C207:D207"/>
    <mergeCell ref="C210:D210"/>
    <mergeCell ref="C208:D208"/>
    <mergeCell ref="C307:D307"/>
    <mergeCell ref="C308:D308"/>
    <mergeCell ref="C306:D306"/>
    <mergeCell ref="C304:D304"/>
    <mergeCell ref="C305:D305"/>
    <mergeCell ref="C303:D303"/>
    <mergeCell ref="C311:D311"/>
    <mergeCell ref="C313:D313"/>
    <mergeCell ref="C334:D334"/>
    <mergeCell ref="C312:D312"/>
    <mergeCell ref="C412:D412"/>
    <mergeCell ref="C220:D220"/>
    <mergeCell ref="C310:D310"/>
    <mergeCell ref="C227:D227"/>
    <mergeCell ref="C221:D221"/>
    <mergeCell ref="C265:D265"/>
    <mergeCell ref="C266:D266"/>
    <mergeCell ref="C267:D267"/>
    <mergeCell ref="C421:D421"/>
    <mergeCell ref="C419:D419"/>
    <mergeCell ref="C420:D420"/>
    <mergeCell ref="C259:D259"/>
    <mergeCell ref="C260:D260"/>
    <mergeCell ref="C261:D261"/>
    <mergeCell ref="C262:D262"/>
    <mergeCell ref="C263:D263"/>
    <mergeCell ref="C264:D264"/>
    <mergeCell ref="C414:D414"/>
    <mergeCell ref="C415:D415"/>
    <mergeCell ref="C416:D416"/>
    <mergeCell ref="C417:D417"/>
    <mergeCell ref="C418:D418"/>
    <mergeCell ref="C351:D351"/>
    <mergeCell ref="C297:D297"/>
    <mergeCell ref="C284:D284"/>
    <mergeCell ref="C285:D285"/>
    <mergeCell ref="C288:D288"/>
    <mergeCell ref="C372:D372"/>
    <mergeCell ref="C373:D373"/>
    <mergeCell ref="C357:D357"/>
    <mergeCell ref="C358:D358"/>
    <mergeCell ref="C359:D359"/>
  </mergeCells>
  <phoneticPr fontId="45" type="noConversion"/>
  <pageMargins left="0.31496062992125984" right="0.33" top="0.74803149606299213" bottom="0.74803149606299213" header="0.31496062992125984" footer="0.31496062992125984"/>
  <pageSetup scale="57" orientation="portrait" horizontalDpi="4294967293" verticalDpi="4294967293" r:id="rId1"/>
  <headerFooter>
    <oddHeader>&amp;R&amp;"Angsana New,ธรรมดา"&amp;14แบบปร.4(ก)แผ่น &amp;P/&amp;N</oddHeader>
  </headerFooter>
  <rowBreaks count="13" manualBreakCount="13">
    <brk id="42" min="1" max="11" man="1"/>
    <brk id="77" min="1" max="11" man="1"/>
    <brk id="111" min="1" max="11" man="1"/>
    <brk id="142" min="1" max="11" man="1"/>
    <brk id="176" min="1" max="11" man="1"/>
    <brk id="205" min="1" max="11" man="1"/>
    <brk id="228" min="1" max="11" man="1"/>
    <brk id="259" min="1" max="11" man="1"/>
    <brk id="281" min="1" max="11" man="1"/>
    <brk id="300" min="1" max="11" man="1"/>
    <brk id="338" min="1" max="11" man="1"/>
    <brk id="373" min="1" max="11" man="1"/>
    <brk id="406" min="1" max="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01080"/>
  </sheetPr>
  <dimension ref="A1:T44"/>
  <sheetViews>
    <sheetView view="pageBreakPreview" topLeftCell="B26" zoomScaleNormal="100" zoomScaleSheetLayoutView="100" workbookViewId="0">
      <selection activeCell="M15" sqref="M15"/>
    </sheetView>
  </sheetViews>
  <sheetFormatPr defaultRowHeight="24"/>
  <cols>
    <col min="1" max="1" width="6.83203125" style="34" hidden="1" customWidth="1"/>
    <col min="2" max="2" width="5.83203125" style="393" customWidth="1"/>
    <col min="3" max="3" width="9.5" style="394" customWidth="1"/>
    <col min="4" max="4" width="59.83203125" style="393" customWidth="1"/>
    <col min="5" max="6" width="8.83203125" style="393" customWidth="1"/>
    <col min="7" max="7" width="16.6640625" style="395" customWidth="1"/>
    <col min="8" max="8" width="14.1640625" style="395" customWidth="1"/>
    <col min="9" max="9" width="12.1640625" style="395" bestFit="1" customWidth="1"/>
    <col min="10" max="10" width="10.83203125" style="396" customWidth="1"/>
    <col min="11" max="11" width="18.6640625" style="397" customWidth="1"/>
    <col min="12" max="12" width="10.6640625" style="396" customWidth="1"/>
    <col min="13" max="13" width="16.5" style="32" customWidth="1"/>
    <col min="14" max="14" width="18.1640625" style="33" customWidth="1"/>
    <col min="15" max="15" width="15.6640625" style="34" customWidth="1"/>
    <col min="16" max="16" width="12.33203125" style="34" customWidth="1"/>
    <col min="17" max="17" width="10.83203125" style="38" customWidth="1"/>
    <col min="18" max="18" width="10.6640625" style="38" customWidth="1"/>
    <col min="19" max="19" width="10.33203125" style="37" customWidth="1"/>
    <col min="20" max="20" width="14.6640625" style="38" customWidth="1"/>
    <col min="21" max="16384" width="9.33203125" style="34"/>
  </cols>
  <sheetData>
    <row r="1" spans="2:20" ht="35.25" customHeight="1">
      <c r="B1" s="628" t="s">
        <v>50</v>
      </c>
      <c r="C1" s="628"/>
      <c r="D1" s="628"/>
      <c r="E1" s="628"/>
      <c r="F1" s="628"/>
      <c r="G1" s="628"/>
      <c r="H1" s="628"/>
      <c r="I1" s="628"/>
      <c r="J1" s="628"/>
      <c r="K1" s="628"/>
      <c r="L1" s="628"/>
      <c r="Q1" s="34"/>
      <c r="R1" s="34"/>
      <c r="S1" s="34"/>
      <c r="T1" s="34"/>
    </row>
    <row r="2" spans="2:20" ht="22.5" customHeight="1">
      <c r="B2" s="511" t="s">
        <v>95</v>
      </c>
      <c r="C2" s="512"/>
      <c r="D2" s="512"/>
      <c r="E2" s="512"/>
      <c r="F2" s="512"/>
      <c r="G2" s="512"/>
      <c r="H2" s="512"/>
      <c r="I2" s="512"/>
      <c r="J2" s="512"/>
      <c r="K2" s="512"/>
      <c r="L2" s="512"/>
      <c r="Q2" s="34"/>
      <c r="R2" s="34"/>
      <c r="S2" s="34"/>
      <c r="T2" s="34"/>
    </row>
    <row r="3" spans="2:20" ht="24" customHeight="1">
      <c r="B3" s="514" t="str">
        <f>ปร5!A3</f>
        <v>ชื่อโครงการ/งานก่อสร้างอาคารเรียนระดับก่อนปฐมวัยโรงเรียนสาธิตมหาวิทยาลัยราชภัฏลำปาง</v>
      </c>
      <c r="C3" s="514"/>
      <c r="D3" s="514"/>
      <c r="E3" s="514"/>
      <c r="F3" s="514"/>
      <c r="G3" s="514"/>
      <c r="H3" s="514"/>
      <c r="I3" s="514"/>
      <c r="J3" s="514"/>
      <c r="K3" s="514"/>
      <c r="L3" s="606"/>
      <c r="Q3" s="34"/>
      <c r="R3" s="34"/>
      <c r="S3" s="34"/>
      <c r="T3" s="34"/>
    </row>
    <row r="4" spans="2:20">
      <c r="B4" s="511" t="s">
        <v>89</v>
      </c>
      <c r="C4" s="512"/>
      <c r="D4" s="512"/>
      <c r="E4" s="512"/>
      <c r="F4" s="512"/>
      <c r="G4" s="512"/>
      <c r="H4" s="512"/>
      <c r="I4" s="512"/>
      <c r="J4" s="512"/>
      <c r="K4" s="512"/>
      <c r="L4" s="512"/>
      <c r="Q4" s="34"/>
      <c r="R4" s="34"/>
      <c r="S4" s="34"/>
      <c r="T4" s="34"/>
    </row>
    <row r="5" spans="2:20">
      <c r="B5" s="511" t="s">
        <v>88</v>
      </c>
      <c r="C5" s="512"/>
      <c r="D5" s="512"/>
      <c r="E5" s="512"/>
      <c r="F5" s="512"/>
      <c r="G5" s="512"/>
      <c r="H5" s="512"/>
      <c r="I5" s="512"/>
      <c r="J5" s="512"/>
      <c r="K5" s="512"/>
      <c r="L5" s="512"/>
      <c r="Q5" s="34"/>
      <c r="R5" s="34"/>
      <c r="S5" s="34"/>
      <c r="T5" s="34"/>
    </row>
    <row r="6" spans="2:20">
      <c r="B6" s="511">
        <f>ปร5!A6</f>
        <v>0</v>
      </c>
      <c r="C6" s="512"/>
      <c r="D6" s="512"/>
      <c r="E6" s="512"/>
      <c r="F6" s="512"/>
      <c r="G6" s="512"/>
      <c r="H6" s="512"/>
      <c r="I6" s="512"/>
      <c r="J6" s="512"/>
      <c r="K6" s="512"/>
      <c r="L6" s="512"/>
      <c r="Q6" s="34"/>
      <c r="R6" s="34"/>
      <c r="S6" s="34"/>
      <c r="T6" s="34"/>
    </row>
    <row r="7" spans="2:20" ht="24.75" thickBot="1">
      <c r="B7" s="521" t="s">
        <v>54</v>
      </c>
      <c r="C7" s="521"/>
      <c r="D7" s="521"/>
      <c r="E7" s="521"/>
      <c r="F7" s="521"/>
      <c r="G7" s="521"/>
      <c r="H7" s="521"/>
      <c r="I7" s="521"/>
      <c r="J7" s="521"/>
      <c r="K7" s="521"/>
      <c r="L7" s="595" t="s">
        <v>54</v>
      </c>
      <c r="Q7" s="34"/>
      <c r="R7" s="34"/>
      <c r="S7" s="34"/>
      <c r="T7" s="34"/>
    </row>
    <row r="8" spans="2:20" ht="22.15" customHeight="1" thickTop="1">
      <c r="B8" s="635" t="s">
        <v>13</v>
      </c>
      <c r="C8" s="631" t="s">
        <v>15</v>
      </c>
      <c r="D8" s="632"/>
      <c r="E8" s="635" t="s">
        <v>16</v>
      </c>
      <c r="F8" s="635" t="s">
        <v>17</v>
      </c>
      <c r="G8" s="638" t="s">
        <v>18</v>
      </c>
      <c r="H8" s="639"/>
      <c r="I8" s="636" t="s">
        <v>19</v>
      </c>
      <c r="J8" s="637"/>
      <c r="K8" s="362" t="s">
        <v>20</v>
      </c>
      <c r="L8" s="363" t="s">
        <v>14</v>
      </c>
      <c r="Q8" s="34"/>
      <c r="R8" s="34"/>
      <c r="S8" s="34"/>
      <c r="T8" s="34"/>
    </row>
    <row r="9" spans="2:20" ht="22.15" customHeight="1">
      <c r="B9" s="593"/>
      <c r="C9" s="633"/>
      <c r="D9" s="634"/>
      <c r="E9" s="593"/>
      <c r="F9" s="593"/>
      <c r="G9" s="364" t="s">
        <v>51</v>
      </c>
      <c r="H9" s="185" t="s">
        <v>52</v>
      </c>
      <c r="I9" s="364" t="s">
        <v>51</v>
      </c>
      <c r="J9" s="185" t="s">
        <v>52</v>
      </c>
      <c r="K9" s="365" t="s">
        <v>53</v>
      </c>
      <c r="L9" s="366"/>
      <c r="Q9" s="34"/>
      <c r="R9" s="34"/>
      <c r="S9" s="34"/>
      <c r="T9" s="34"/>
    </row>
    <row r="10" spans="2:20" ht="22.15" customHeight="1">
      <c r="B10" s="157"/>
      <c r="C10" s="530" t="s">
        <v>85</v>
      </c>
      <c r="D10" s="531"/>
      <c r="E10" s="157"/>
      <c r="F10" s="367"/>
      <c r="G10" s="157"/>
      <c r="H10" s="157"/>
      <c r="I10" s="157"/>
      <c r="J10" s="157"/>
      <c r="K10" s="368"/>
      <c r="L10" s="369"/>
      <c r="Q10" s="34"/>
      <c r="R10" s="34"/>
      <c r="S10" s="34"/>
      <c r="T10" s="34"/>
    </row>
    <row r="11" spans="2:20" ht="22.15" customHeight="1">
      <c r="B11" s="370"/>
      <c r="C11" s="644" t="s">
        <v>86</v>
      </c>
      <c r="D11" s="645"/>
      <c r="E11" s="370"/>
      <c r="F11" s="371"/>
      <c r="G11" s="372"/>
      <c r="H11" s="370"/>
      <c r="I11" s="370"/>
      <c r="J11" s="373"/>
      <c r="K11" s="374"/>
      <c r="L11" s="375"/>
      <c r="Q11" s="34"/>
      <c r="R11" s="34"/>
      <c r="S11" s="34"/>
      <c r="T11" s="34"/>
    </row>
    <row r="12" spans="2:20" ht="22.15" customHeight="1">
      <c r="B12" s="162">
        <v>1</v>
      </c>
      <c r="C12" s="640" t="s">
        <v>275</v>
      </c>
      <c r="D12" s="641"/>
      <c r="E12" s="162" t="s">
        <v>277</v>
      </c>
      <c r="F12" s="361">
        <v>7</v>
      </c>
      <c r="G12" s="399"/>
      <c r="H12" s="177"/>
      <c r="I12" s="177"/>
      <c r="J12" s="177"/>
      <c r="K12" s="398"/>
      <c r="L12" s="377"/>
      <c r="Q12" s="34"/>
      <c r="R12" s="34"/>
      <c r="S12" s="34"/>
      <c r="T12" s="34"/>
    </row>
    <row r="13" spans="2:20" ht="22.15" customHeight="1">
      <c r="B13" s="162">
        <v>2</v>
      </c>
      <c r="C13" s="640" t="s">
        <v>276</v>
      </c>
      <c r="D13" s="641"/>
      <c r="E13" s="162" t="s">
        <v>277</v>
      </c>
      <c r="F13" s="361">
        <v>13</v>
      </c>
      <c r="G13" s="399"/>
      <c r="H13" s="177"/>
      <c r="I13" s="177"/>
      <c r="J13" s="177"/>
      <c r="K13" s="398"/>
      <c r="L13" s="378"/>
      <c r="Q13" s="34"/>
      <c r="R13" s="34"/>
      <c r="S13" s="34"/>
      <c r="T13" s="34"/>
    </row>
    <row r="14" spans="2:20" ht="22.15" customHeight="1">
      <c r="B14" s="162">
        <v>3</v>
      </c>
      <c r="C14" s="629" t="s">
        <v>268</v>
      </c>
      <c r="D14" s="630"/>
      <c r="E14" s="437" t="s">
        <v>164</v>
      </c>
      <c r="F14" s="438">
        <v>4</v>
      </c>
      <c r="G14" s="439"/>
      <c r="H14" s="147"/>
      <c r="I14" s="440"/>
      <c r="J14" s="147"/>
      <c r="K14" s="398"/>
      <c r="L14" s="378"/>
      <c r="Q14" s="34"/>
      <c r="R14" s="34"/>
      <c r="S14" s="34"/>
      <c r="T14" s="34"/>
    </row>
    <row r="15" spans="2:20" ht="22.15" customHeight="1">
      <c r="B15" s="162">
        <v>4</v>
      </c>
      <c r="C15" s="536" t="s">
        <v>281</v>
      </c>
      <c r="D15" s="537"/>
      <c r="E15" s="437" t="s">
        <v>100</v>
      </c>
      <c r="F15" s="438">
        <v>25</v>
      </c>
      <c r="G15" s="344"/>
      <c r="H15" s="314"/>
      <c r="I15" s="440"/>
      <c r="J15" s="314"/>
      <c r="K15" s="398"/>
      <c r="L15" s="377"/>
      <c r="Q15" s="34"/>
      <c r="R15" s="34"/>
      <c r="S15" s="34"/>
      <c r="T15" s="34"/>
    </row>
    <row r="16" spans="2:20" ht="22.15" customHeight="1">
      <c r="B16" s="162">
        <v>5</v>
      </c>
      <c r="C16" s="536" t="s">
        <v>278</v>
      </c>
      <c r="D16" s="537"/>
      <c r="E16" s="437" t="s">
        <v>160</v>
      </c>
      <c r="F16" s="438">
        <v>8</v>
      </c>
      <c r="G16" s="344"/>
      <c r="H16" s="314"/>
      <c r="I16" s="440"/>
      <c r="J16" s="314"/>
      <c r="K16" s="398"/>
      <c r="L16" s="377"/>
      <c r="Q16" s="34"/>
      <c r="R16" s="34"/>
      <c r="S16" s="34"/>
      <c r="T16" s="34"/>
    </row>
    <row r="17" spans="2:20" ht="22.15" customHeight="1">
      <c r="B17" s="162">
        <v>6</v>
      </c>
      <c r="C17" s="536" t="s">
        <v>280</v>
      </c>
      <c r="D17" s="537"/>
      <c r="E17" s="437" t="s">
        <v>100</v>
      </c>
      <c r="F17" s="438">
        <v>3</v>
      </c>
      <c r="G17" s="344"/>
      <c r="H17" s="314"/>
      <c r="I17" s="440"/>
      <c r="J17" s="314"/>
      <c r="K17" s="398"/>
      <c r="L17" s="380"/>
      <c r="Q17" s="34"/>
      <c r="R17" s="34"/>
      <c r="S17" s="34"/>
      <c r="T17" s="34"/>
    </row>
    <row r="18" spans="2:20" ht="22.15" customHeight="1">
      <c r="B18" s="162">
        <v>7</v>
      </c>
      <c r="C18" s="536" t="s">
        <v>282</v>
      </c>
      <c r="D18" s="537"/>
      <c r="E18" s="437" t="s">
        <v>100</v>
      </c>
      <c r="F18" s="438">
        <v>24</v>
      </c>
      <c r="G18" s="344"/>
      <c r="H18" s="314"/>
      <c r="I18" s="177"/>
      <c r="J18" s="314"/>
      <c r="K18" s="398"/>
      <c r="L18" s="380"/>
      <c r="Q18" s="34"/>
      <c r="R18" s="34"/>
      <c r="S18" s="34"/>
      <c r="T18" s="34"/>
    </row>
    <row r="19" spans="2:20" ht="22.15" customHeight="1">
      <c r="B19" s="162">
        <v>8</v>
      </c>
      <c r="C19" s="536" t="s">
        <v>269</v>
      </c>
      <c r="D19" s="537"/>
      <c r="E19" s="437" t="s">
        <v>100</v>
      </c>
      <c r="F19" s="438">
        <v>1</v>
      </c>
      <c r="G19" s="344"/>
      <c r="H19" s="314"/>
      <c r="I19" s="379"/>
      <c r="J19" s="314"/>
      <c r="K19" s="400"/>
      <c r="L19" s="380"/>
      <c r="Q19" s="34"/>
      <c r="R19" s="34"/>
      <c r="S19" s="34"/>
      <c r="T19" s="34"/>
    </row>
    <row r="20" spans="2:20" ht="22.15" customHeight="1">
      <c r="B20" s="162">
        <v>9</v>
      </c>
      <c r="C20" s="536" t="s">
        <v>270</v>
      </c>
      <c r="D20" s="537"/>
      <c r="E20" s="437" t="s">
        <v>160</v>
      </c>
      <c r="F20" s="438">
        <v>3</v>
      </c>
      <c r="G20" s="344"/>
      <c r="H20" s="314"/>
      <c r="I20" s="379"/>
      <c r="J20" s="314"/>
      <c r="K20" s="400"/>
      <c r="L20" s="380"/>
      <c r="Q20" s="34"/>
      <c r="R20" s="34"/>
      <c r="S20" s="34"/>
      <c r="T20" s="34"/>
    </row>
    <row r="21" spans="2:20" ht="22.15" customHeight="1">
      <c r="B21" s="162">
        <v>10</v>
      </c>
      <c r="C21" s="536" t="s">
        <v>279</v>
      </c>
      <c r="D21" s="537"/>
      <c r="E21" s="437" t="s">
        <v>160</v>
      </c>
      <c r="F21" s="438">
        <v>10</v>
      </c>
      <c r="G21" s="344"/>
      <c r="H21" s="410"/>
      <c r="I21" s="177"/>
      <c r="J21" s="410"/>
      <c r="K21" s="400"/>
      <c r="L21" s="380"/>
      <c r="Q21" s="34"/>
      <c r="R21" s="34"/>
      <c r="S21" s="34"/>
      <c r="T21" s="34"/>
    </row>
    <row r="22" spans="2:20" ht="22.15" customHeight="1">
      <c r="B22" s="162">
        <v>11</v>
      </c>
      <c r="C22" s="536" t="s">
        <v>271</v>
      </c>
      <c r="D22" s="537"/>
      <c r="E22" s="437" t="s">
        <v>176</v>
      </c>
      <c r="F22" s="438">
        <v>60</v>
      </c>
      <c r="G22" s="344"/>
      <c r="H22" s="314"/>
      <c r="I22" s="237"/>
      <c r="J22" s="314"/>
      <c r="K22" s="400"/>
      <c r="L22" s="380"/>
      <c r="Q22" s="34"/>
      <c r="R22" s="34"/>
      <c r="S22" s="34"/>
      <c r="T22" s="34"/>
    </row>
    <row r="23" spans="2:20" ht="22.15" customHeight="1">
      <c r="B23" s="162">
        <v>12</v>
      </c>
      <c r="C23" s="536" t="s">
        <v>272</v>
      </c>
      <c r="D23" s="537"/>
      <c r="E23" s="437" t="s">
        <v>267</v>
      </c>
      <c r="F23" s="438">
        <v>1</v>
      </c>
      <c r="G23" s="344"/>
      <c r="H23" s="314"/>
      <c r="I23" s="379"/>
      <c r="J23" s="314"/>
      <c r="K23" s="400"/>
      <c r="L23" s="380"/>
      <c r="Q23" s="34"/>
      <c r="R23" s="34"/>
      <c r="S23" s="34"/>
      <c r="T23" s="34"/>
    </row>
    <row r="24" spans="2:20" ht="22.15" customHeight="1">
      <c r="B24" s="162">
        <v>13</v>
      </c>
      <c r="C24" s="640" t="s">
        <v>273</v>
      </c>
      <c r="D24" s="641"/>
      <c r="E24" s="437" t="s">
        <v>160</v>
      </c>
      <c r="F24" s="381">
        <v>1</v>
      </c>
      <c r="G24" s="399"/>
      <c r="H24" s="370"/>
      <c r="I24" s="379"/>
      <c r="J24" s="379"/>
      <c r="K24" s="382"/>
      <c r="L24" s="380"/>
      <c r="Q24" s="34"/>
      <c r="R24" s="34"/>
      <c r="S24" s="34"/>
      <c r="T24" s="34"/>
    </row>
    <row r="25" spans="2:20" ht="22.15" customHeight="1">
      <c r="B25" s="162">
        <v>14</v>
      </c>
      <c r="C25" s="578" t="s">
        <v>274</v>
      </c>
      <c r="D25" s="579"/>
      <c r="E25" s="162" t="s">
        <v>160</v>
      </c>
      <c r="F25" s="436">
        <v>1</v>
      </c>
      <c r="G25" s="399"/>
      <c r="H25" s="370"/>
      <c r="I25" s="379"/>
      <c r="J25" s="379"/>
      <c r="K25" s="382"/>
      <c r="L25" s="380"/>
      <c r="Q25" s="34"/>
      <c r="R25" s="34"/>
      <c r="S25" s="34"/>
      <c r="T25" s="34"/>
    </row>
    <row r="26" spans="2:20" ht="22.15" customHeight="1">
      <c r="B26" s="162">
        <v>15</v>
      </c>
      <c r="C26" s="578" t="s">
        <v>283</v>
      </c>
      <c r="D26" s="579"/>
      <c r="E26" s="162" t="s">
        <v>100</v>
      </c>
      <c r="F26" s="436">
        <v>4</v>
      </c>
      <c r="G26" s="399"/>
      <c r="H26" s="370"/>
      <c r="I26" s="379"/>
      <c r="J26" s="379"/>
      <c r="K26" s="382"/>
      <c r="L26" s="380"/>
      <c r="Q26" s="34"/>
      <c r="R26" s="34"/>
      <c r="S26" s="34"/>
      <c r="T26" s="34"/>
    </row>
    <row r="27" spans="2:20" ht="22.15" customHeight="1">
      <c r="B27" s="169">
        <v>16</v>
      </c>
      <c r="C27" s="626" t="s">
        <v>311</v>
      </c>
      <c r="D27" s="627"/>
      <c r="E27" s="444" t="s">
        <v>290</v>
      </c>
      <c r="F27" s="445">
        <v>2</v>
      </c>
      <c r="G27" s="446"/>
      <c r="H27" s="163"/>
      <c r="I27" s="166"/>
      <c r="J27" s="166"/>
      <c r="K27" s="447"/>
      <c r="L27" s="380"/>
      <c r="Q27" s="34"/>
      <c r="R27" s="34"/>
      <c r="S27" s="34"/>
      <c r="T27" s="34"/>
    </row>
    <row r="28" spans="2:20" ht="22.15" customHeight="1">
      <c r="B28" s="169">
        <v>17</v>
      </c>
      <c r="C28" s="626" t="s">
        <v>291</v>
      </c>
      <c r="D28" s="627"/>
      <c r="E28" s="444" t="s">
        <v>160</v>
      </c>
      <c r="F28" s="445">
        <v>1</v>
      </c>
      <c r="G28" s="446"/>
      <c r="H28" s="163"/>
      <c r="I28" s="166"/>
      <c r="J28" s="166"/>
      <c r="K28" s="447"/>
      <c r="L28" s="380"/>
      <c r="Q28" s="34"/>
      <c r="R28" s="34"/>
      <c r="S28" s="34"/>
      <c r="T28" s="34"/>
    </row>
    <row r="29" spans="2:20" ht="22.15" customHeight="1">
      <c r="B29" s="169">
        <v>18</v>
      </c>
      <c r="C29" s="626" t="s">
        <v>297</v>
      </c>
      <c r="D29" s="627"/>
      <c r="E29" s="444" t="s">
        <v>277</v>
      </c>
      <c r="F29" s="445">
        <v>1</v>
      </c>
      <c r="G29" s="446"/>
      <c r="H29" s="163"/>
      <c r="I29" s="166"/>
      <c r="J29" s="166"/>
      <c r="K29" s="447"/>
      <c r="L29" s="380"/>
      <c r="Q29" s="34"/>
      <c r="R29" s="34"/>
      <c r="S29" s="34"/>
      <c r="T29" s="34"/>
    </row>
    <row r="30" spans="2:20" ht="22.15" customHeight="1">
      <c r="B30" s="169">
        <v>19</v>
      </c>
      <c r="C30" s="626" t="s">
        <v>298</v>
      </c>
      <c r="D30" s="627"/>
      <c r="E30" s="444" t="s">
        <v>100</v>
      </c>
      <c r="F30" s="445">
        <v>1</v>
      </c>
      <c r="G30" s="446"/>
      <c r="H30" s="163"/>
      <c r="I30" s="166"/>
      <c r="J30" s="166"/>
      <c r="K30" s="447"/>
      <c r="L30" s="380"/>
      <c r="Q30" s="34"/>
      <c r="R30" s="34"/>
      <c r="S30" s="34"/>
      <c r="T30" s="34"/>
    </row>
    <row r="31" spans="2:20" ht="22.15" customHeight="1">
      <c r="B31" s="169">
        <v>20</v>
      </c>
      <c r="C31" s="626" t="s">
        <v>317</v>
      </c>
      <c r="D31" s="627"/>
      <c r="E31" s="444" t="s">
        <v>160</v>
      </c>
      <c r="F31" s="445">
        <v>3</v>
      </c>
      <c r="G31" s="446"/>
      <c r="H31" s="163"/>
      <c r="I31" s="166"/>
      <c r="J31" s="166"/>
      <c r="K31" s="447"/>
      <c r="L31" s="380"/>
      <c r="Q31" s="34"/>
      <c r="R31" s="34"/>
      <c r="S31" s="34"/>
      <c r="T31" s="34"/>
    </row>
    <row r="32" spans="2:20" ht="22.15" customHeight="1">
      <c r="B32" s="169">
        <v>21</v>
      </c>
      <c r="C32" s="626" t="s">
        <v>309</v>
      </c>
      <c r="D32" s="627"/>
      <c r="E32" s="444" t="s">
        <v>164</v>
      </c>
      <c r="F32" s="445">
        <v>2</v>
      </c>
      <c r="G32" s="446"/>
      <c r="H32" s="163"/>
      <c r="I32" s="166"/>
      <c r="J32" s="166"/>
      <c r="K32" s="447"/>
      <c r="L32" s="380"/>
      <c r="Q32" s="34"/>
      <c r="R32" s="34"/>
      <c r="S32" s="34"/>
      <c r="T32" s="34"/>
    </row>
    <row r="33" spans="2:20" ht="22.15" customHeight="1">
      <c r="B33" s="169">
        <v>22</v>
      </c>
      <c r="C33" s="626" t="s">
        <v>310</v>
      </c>
      <c r="D33" s="627"/>
      <c r="E33" s="444" t="s">
        <v>164</v>
      </c>
      <c r="F33" s="445">
        <v>1</v>
      </c>
      <c r="G33" s="446"/>
      <c r="H33" s="448"/>
      <c r="I33" s="446"/>
      <c r="J33" s="446"/>
      <c r="K33" s="447"/>
      <c r="L33" s="380"/>
      <c r="Q33" s="34"/>
      <c r="R33" s="34"/>
      <c r="S33" s="34"/>
      <c r="T33" s="34"/>
    </row>
    <row r="34" spans="2:20" ht="22.15" customHeight="1">
      <c r="B34" s="169">
        <v>23</v>
      </c>
      <c r="C34" s="626" t="s">
        <v>323</v>
      </c>
      <c r="D34" s="627"/>
      <c r="E34" s="444" t="s">
        <v>164</v>
      </c>
      <c r="F34" s="445">
        <v>4</v>
      </c>
      <c r="G34" s="446"/>
      <c r="H34" s="448"/>
      <c r="I34" s="446"/>
      <c r="J34" s="446"/>
      <c r="K34" s="447"/>
      <c r="L34" s="380"/>
      <c r="Q34" s="34"/>
      <c r="R34" s="34"/>
      <c r="S34" s="34"/>
      <c r="T34" s="34"/>
    </row>
    <row r="35" spans="2:20" ht="22.15" customHeight="1">
      <c r="B35" s="169">
        <v>24</v>
      </c>
      <c r="C35" s="626" t="s">
        <v>326</v>
      </c>
      <c r="D35" s="627"/>
      <c r="E35" s="444" t="s">
        <v>100</v>
      </c>
      <c r="F35" s="445">
        <v>1</v>
      </c>
      <c r="G35" s="446"/>
      <c r="H35" s="448"/>
      <c r="I35" s="446"/>
      <c r="J35" s="446"/>
      <c r="K35" s="447"/>
      <c r="L35" s="380"/>
      <c r="Q35" s="34"/>
      <c r="R35" s="34"/>
      <c r="S35" s="34"/>
      <c r="T35" s="34"/>
    </row>
    <row r="36" spans="2:20" ht="22.15" customHeight="1">
      <c r="B36" s="169">
        <v>25</v>
      </c>
      <c r="C36" s="626" t="s">
        <v>324</v>
      </c>
      <c r="D36" s="627"/>
      <c r="E36" s="444" t="s">
        <v>325</v>
      </c>
      <c r="F36" s="445">
        <v>1</v>
      </c>
      <c r="G36" s="446"/>
      <c r="H36" s="448"/>
      <c r="I36" s="446"/>
      <c r="J36" s="446"/>
      <c r="K36" s="447"/>
      <c r="L36" s="380"/>
      <c r="Q36" s="34"/>
      <c r="R36" s="34"/>
      <c r="S36" s="34"/>
      <c r="T36" s="34"/>
    </row>
    <row r="37" spans="2:20" ht="22.15" customHeight="1">
      <c r="B37" s="169">
        <v>26</v>
      </c>
      <c r="C37" s="626" t="s">
        <v>331</v>
      </c>
      <c r="D37" s="627"/>
      <c r="E37" s="444" t="s">
        <v>277</v>
      </c>
      <c r="F37" s="445">
        <v>8</v>
      </c>
      <c r="G37" s="446"/>
      <c r="H37" s="448"/>
      <c r="I37" s="446"/>
      <c r="J37" s="446"/>
      <c r="K37" s="447"/>
      <c r="L37" s="380"/>
      <c r="Q37" s="34"/>
      <c r="R37" s="34"/>
      <c r="S37" s="34"/>
      <c r="T37" s="34"/>
    </row>
    <row r="38" spans="2:20" ht="22.15" customHeight="1">
      <c r="B38" s="169">
        <v>27</v>
      </c>
      <c r="C38" s="626" t="s">
        <v>332</v>
      </c>
      <c r="D38" s="627"/>
      <c r="E38" s="444" t="s">
        <v>327</v>
      </c>
      <c r="F38" s="445">
        <v>9</v>
      </c>
      <c r="G38" s="446"/>
      <c r="H38" s="448"/>
      <c r="I38" s="446"/>
      <c r="J38" s="446"/>
      <c r="K38" s="447"/>
      <c r="L38" s="380"/>
      <c r="Q38" s="34"/>
      <c r="R38" s="34"/>
      <c r="S38" s="34"/>
      <c r="T38" s="34"/>
    </row>
    <row r="39" spans="2:20" ht="22.15" customHeight="1">
      <c r="B39" s="169">
        <v>28</v>
      </c>
      <c r="C39" s="626" t="s">
        <v>330</v>
      </c>
      <c r="D39" s="627"/>
      <c r="E39" s="444" t="s">
        <v>160</v>
      </c>
      <c r="F39" s="445">
        <v>1</v>
      </c>
      <c r="G39" s="446"/>
      <c r="H39" s="448"/>
      <c r="I39" s="446"/>
      <c r="J39" s="446"/>
      <c r="K39" s="447"/>
      <c r="L39" s="380"/>
      <c r="Q39" s="34"/>
      <c r="R39" s="34"/>
      <c r="S39" s="34"/>
      <c r="T39" s="34"/>
    </row>
    <row r="40" spans="2:20" ht="22.15" customHeight="1">
      <c r="B40" s="169"/>
      <c r="C40" s="578"/>
      <c r="D40" s="579"/>
      <c r="E40" s="162"/>
      <c r="F40" s="436"/>
      <c r="G40" s="399"/>
      <c r="H40" s="370"/>
      <c r="I40" s="379"/>
      <c r="J40" s="379"/>
      <c r="K40" s="382"/>
      <c r="L40" s="380"/>
      <c r="Q40" s="34"/>
      <c r="R40" s="34"/>
      <c r="S40" s="34"/>
      <c r="T40" s="34"/>
    </row>
    <row r="41" spans="2:20" ht="22.15" customHeight="1">
      <c r="B41" s="169"/>
      <c r="C41" s="578"/>
      <c r="D41" s="579"/>
      <c r="E41" s="370"/>
      <c r="F41" s="383"/>
      <c r="G41" s="379"/>
      <c r="H41" s="370"/>
      <c r="I41" s="379"/>
      <c r="J41" s="379"/>
      <c r="K41" s="384"/>
      <c r="L41" s="380"/>
      <c r="Q41" s="34"/>
      <c r="R41" s="34"/>
      <c r="S41" s="34"/>
      <c r="T41" s="34"/>
    </row>
    <row r="42" spans="2:20" ht="22.15" customHeight="1">
      <c r="B42" s="385"/>
      <c r="C42" s="578"/>
      <c r="D42" s="579"/>
      <c r="E42" s="373"/>
      <c r="F42" s="386"/>
      <c r="G42" s="385"/>
      <c r="H42" s="373"/>
      <c r="I42" s="385"/>
      <c r="J42" s="385"/>
      <c r="K42" s="376"/>
      <c r="L42" s="387"/>
      <c r="Q42" s="34"/>
      <c r="R42" s="34"/>
      <c r="S42" s="34"/>
      <c r="T42" s="34"/>
    </row>
    <row r="43" spans="2:20" ht="22.15" customHeight="1">
      <c r="B43" s="388"/>
      <c r="C43" s="642" t="s">
        <v>79</v>
      </c>
      <c r="D43" s="643"/>
      <c r="E43" s="388"/>
      <c r="F43" s="389"/>
      <c r="G43" s="388"/>
      <c r="H43" s="388"/>
      <c r="I43" s="390"/>
      <c r="J43" s="388"/>
      <c r="K43" s="391">
        <f>SUM(K12:K42)</f>
        <v>0</v>
      </c>
      <c r="L43" s="392"/>
      <c r="M43" s="321"/>
      <c r="N43" s="404"/>
      <c r="P43" s="34">
        <v>25</v>
      </c>
      <c r="Q43" s="34"/>
      <c r="R43" s="34"/>
      <c r="S43" s="34"/>
      <c r="T43" s="34"/>
    </row>
    <row r="44" spans="2:20">
      <c r="M44" s="36"/>
      <c r="N44" s="34"/>
      <c r="Q44" s="34"/>
      <c r="R44" s="34"/>
      <c r="S44" s="34"/>
      <c r="T44" s="34"/>
    </row>
  </sheetData>
  <mergeCells count="47">
    <mergeCell ref="C43:D43"/>
    <mergeCell ref="C11:D11"/>
    <mergeCell ref="C12:D12"/>
    <mergeCell ref="C19:D19"/>
    <mergeCell ref="C20:D20"/>
    <mergeCell ref="C32:D32"/>
    <mergeCell ref="C21:D21"/>
    <mergeCell ref="C18:D18"/>
    <mergeCell ref="C16:D16"/>
    <mergeCell ref="C41:D41"/>
    <mergeCell ref="C22:D22"/>
    <mergeCell ref="C23:D23"/>
    <mergeCell ref="C24:D24"/>
    <mergeCell ref="C25:D25"/>
    <mergeCell ref="C17:D17"/>
    <mergeCell ref="C42:D42"/>
    <mergeCell ref="B1:L1"/>
    <mergeCell ref="C27:D27"/>
    <mergeCell ref="C28:D28"/>
    <mergeCell ref="C29:D29"/>
    <mergeCell ref="C30:D30"/>
    <mergeCell ref="C10:D10"/>
    <mergeCell ref="C14:D14"/>
    <mergeCell ref="C15:D15"/>
    <mergeCell ref="B7:L7"/>
    <mergeCell ref="C8:D9"/>
    <mergeCell ref="B8:B9"/>
    <mergeCell ref="I8:J8"/>
    <mergeCell ref="G8:H8"/>
    <mergeCell ref="E8:E9"/>
    <mergeCell ref="F8:F9"/>
    <mergeCell ref="C13:D13"/>
    <mergeCell ref="C31:D31"/>
    <mergeCell ref="C26:D26"/>
    <mergeCell ref="C33:D33"/>
    <mergeCell ref="C40:D40"/>
    <mergeCell ref="B2:L2"/>
    <mergeCell ref="B4:L4"/>
    <mergeCell ref="B5:L5"/>
    <mergeCell ref="B6:L6"/>
    <mergeCell ref="B3:L3"/>
    <mergeCell ref="C34:D34"/>
    <mergeCell ref="C35:D35"/>
    <mergeCell ref="C36:D36"/>
    <mergeCell ref="C37:D37"/>
    <mergeCell ref="C38:D38"/>
    <mergeCell ref="C39:D39"/>
  </mergeCells>
  <phoneticPr fontId="45" type="noConversion"/>
  <pageMargins left="0.31496062992125984" right="0.23622047244094491" top="0.74803149606299213" bottom="0.74803149606299213" header="0.31496062992125984" footer="0.31496062992125984"/>
  <pageSetup scale="66" orientation="portrait" horizontalDpi="4294967293" verticalDpi="4294967293" r:id="rId1"/>
  <headerFooter>
    <oddHeader>&amp;R&amp;"Angsana New,ธรรมดา"&amp;14แบบปร.4(ข)แผ่น &amp;P/&amp;N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9"/>
  <sheetViews>
    <sheetView showGridLines="0" view="pageBreakPreview" topLeftCell="A7" zoomScale="110" zoomScaleNormal="100" zoomScaleSheetLayoutView="110" workbookViewId="0">
      <selection activeCell="I13" sqref="I13"/>
    </sheetView>
  </sheetViews>
  <sheetFormatPr defaultRowHeight="21"/>
  <cols>
    <col min="1" max="1" width="7.6640625" style="1" customWidth="1"/>
    <col min="2" max="2" width="26.1640625" style="1" customWidth="1"/>
    <col min="3" max="3" width="18.83203125" style="1" customWidth="1"/>
    <col min="4" max="4" width="21" style="1" customWidth="1"/>
    <col min="5" max="5" width="14.33203125" style="1" customWidth="1"/>
    <col min="6" max="6" width="21.5" style="1" customWidth="1"/>
    <col min="7" max="7" width="18.33203125" style="1" customWidth="1"/>
    <col min="8" max="8" width="22.1640625" style="1" customWidth="1"/>
    <col min="9" max="9" width="12" style="1" customWidth="1"/>
    <col min="10" max="10" width="19.6640625" style="1" customWidth="1"/>
    <col min="11" max="16384" width="9.33203125" style="1"/>
  </cols>
  <sheetData>
    <row r="1" spans="2:11" ht="21.75" thickBot="1"/>
    <row r="2" spans="2:11" ht="35.25" thickBot="1">
      <c r="B2" s="646" t="s">
        <v>46</v>
      </c>
      <c r="C2" s="647"/>
      <c r="D2" s="647"/>
      <c r="E2" s="647"/>
      <c r="F2" s="648" t="s">
        <v>22</v>
      </c>
      <c r="G2" s="649"/>
    </row>
    <row r="3" spans="2:11" ht="26.25" customHeight="1">
      <c r="B3" s="2" t="s">
        <v>98</v>
      </c>
      <c r="C3" s="3"/>
      <c r="D3" s="3"/>
      <c r="E3" s="4"/>
      <c r="F3" s="106" t="s">
        <v>23</v>
      </c>
      <c r="G3" s="107">
        <v>0</v>
      </c>
    </row>
    <row r="4" spans="2:11" ht="27" customHeight="1">
      <c r="B4" s="650"/>
      <c r="C4" s="651"/>
      <c r="D4" s="651"/>
      <c r="E4" s="5"/>
      <c r="F4" s="106" t="s">
        <v>24</v>
      </c>
      <c r="G4" s="107">
        <v>0</v>
      </c>
    </row>
    <row r="5" spans="2:11" ht="23.25">
      <c r="B5" s="6" t="s">
        <v>47</v>
      </c>
      <c r="C5" s="7"/>
      <c r="D5" s="8">
        <f>'(ปร6)'!F14</f>
        <v>0</v>
      </c>
      <c r="E5" s="5" t="s">
        <v>48</v>
      </c>
      <c r="F5" s="106" t="s">
        <v>25</v>
      </c>
      <c r="G5" s="108">
        <v>0.05</v>
      </c>
    </row>
    <row r="6" spans="2:11" ht="32.25" customHeight="1">
      <c r="B6" s="9" t="s">
        <v>27</v>
      </c>
      <c r="C6" s="652" t="s">
        <v>41</v>
      </c>
      <c r="D6" s="652"/>
      <c r="E6" s="5"/>
      <c r="F6" s="106" t="s">
        <v>26</v>
      </c>
      <c r="G6" s="107">
        <v>7.0000000000000007E-2</v>
      </c>
    </row>
    <row r="7" spans="2:11" ht="16.5" customHeight="1" thickBot="1">
      <c r="B7" s="10"/>
      <c r="C7" s="7"/>
      <c r="D7" s="7"/>
      <c r="E7" s="5"/>
      <c r="F7" s="11"/>
      <c r="G7" s="109"/>
    </row>
    <row r="8" spans="2:11" ht="22.5" thickTop="1">
      <c r="B8" s="12" t="s">
        <v>30</v>
      </c>
      <c r="C8" s="13">
        <f>IF(C9&lt;499999,500000,VLOOKUP(C9,factor_table,1,TRUE))</f>
        <v>500000</v>
      </c>
      <c r="D8" s="14" t="s">
        <v>31</v>
      </c>
      <c r="E8" s="5"/>
      <c r="F8" s="110" t="s">
        <v>28</v>
      </c>
      <c r="G8" s="111" t="s">
        <v>29</v>
      </c>
    </row>
    <row r="9" spans="2:11" ht="22.5" thickBot="1">
      <c r="B9" s="15" t="s">
        <v>33</v>
      </c>
      <c r="C9" s="16">
        <f>D5</f>
        <v>0</v>
      </c>
      <c r="D9" s="7" t="s">
        <v>49</v>
      </c>
      <c r="E9" s="5"/>
      <c r="F9" s="112" t="s">
        <v>32</v>
      </c>
      <c r="G9" s="113"/>
    </row>
    <row r="10" spans="2:11" ht="23.25" thickTop="1" thickBot="1">
      <c r="B10" s="17" t="s">
        <v>34</v>
      </c>
      <c r="C10" s="18">
        <f>IF(C9&gt;500000001,500000001,INDEX(factor_table,MATCH(C8,factor_table,0)+1,1))</f>
        <v>1000000</v>
      </c>
      <c r="D10" s="19" t="s">
        <v>35</v>
      </c>
      <c r="E10" s="5"/>
      <c r="F10" s="114">
        <v>500000</v>
      </c>
      <c r="G10" s="115">
        <v>1.3056000000000001</v>
      </c>
      <c r="H10" s="116"/>
      <c r="I10" s="116"/>
      <c r="J10" s="116"/>
      <c r="K10" s="116"/>
    </row>
    <row r="11" spans="2:11" ht="22.5" thickTop="1">
      <c r="B11" s="10"/>
      <c r="C11" s="7"/>
      <c r="D11" s="7"/>
      <c r="E11" s="5"/>
      <c r="F11" s="114">
        <v>1000000</v>
      </c>
      <c r="G11" s="115">
        <v>1.3032999999999999</v>
      </c>
      <c r="H11" s="116"/>
      <c r="I11" s="116"/>
      <c r="J11" s="116"/>
      <c r="K11" s="116"/>
    </row>
    <row r="12" spans="2:11" ht="21.75">
      <c r="B12" s="20" t="s">
        <v>36</v>
      </c>
      <c r="C12" s="21">
        <f>VLOOKUP(C8,$F$10:$G$33,2,FALSE)</f>
        <v>1.3056000000000001</v>
      </c>
      <c r="D12" s="7" t="s">
        <v>37</v>
      </c>
      <c r="E12" s="5"/>
      <c r="F12" s="114">
        <v>2000000</v>
      </c>
      <c r="G12" s="117">
        <v>1.3017000000000001</v>
      </c>
      <c r="H12" s="116"/>
      <c r="I12" s="116"/>
      <c r="J12" s="116"/>
      <c r="K12" s="116"/>
    </row>
    <row r="13" spans="2:11" ht="22.5" thickBot="1">
      <c r="B13" s="20" t="s">
        <v>38</v>
      </c>
      <c r="C13" s="21">
        <f>VLOOKUP(C10,$F$10:$G$33,2,FALSE)</f>
        <v>1.3032999999999999</v>
      </c>
      <c r="D13" s="7" t="s">
        <v>39</v>
      </c>
      <c r="E13" s="5"/>
      <c r="F13" s="114">
        <v>5000000</v>
      </c>
      <c r="G13" s="117">
        <v>1.2985</v>
      </c>
      <c r="H13" s="116"/>
      <c r="I13" s="116"/>
      <c r="J13" s="116"/>
      <c r="K13" s="116"/>
    </row>
    <row r="14" spans="2:11" ht="25.5" customHeight="1" thickTop="1" thickBot="1">
      <c r="B14" s="15" t="s">
        <v>27</v>
      </c>
      <c r="C14" s="22">
        <f>ROUND(C12-(((C12-C13)*(C9-C8))/(C10-C8)),4)</f>
        <v>1.3079000000000001</v>
      </c>
      <c r="D14" s="23" t="s">
        <v>42</v>
      </c>
      <c r="E14" s="5"/>
      <c r="F14" s="114">
        <v>10000000</v>
      </c>
      <c r="G14" s="117">
        <v>1.2926</v>
      </c>
      <c r="H14" s="116"/>
      <c r="I14" s="116"/>
      <c r="J14" s="116"/>
      <c r="K14" s="116"/>
    </row>
    <row r="15" spans="2:11" ht="22.5" thickTop="1">
      <c r="B15" s="10"/>
      <c r="C15" s="7"/>
      <c r="D15" s="23"/>
      <c r="E15" s="5"/>
      <c r="F15" s="114">
        <v>15000000</v>
      </c>
      <c r="G15" s="117">
        <v>1.2576000000000001</v>
      </c>
      <c r="H15" s="116"/>
      <c r="I15" s="116"/>
      <c r="J15" s="116"/>
      <c r="K15" s="116"/>
    </row>
    <row r="16" spans="2:11" ht="23.25">
      <c r="B16" s="20" t="s">
        <v>40</v>
      </c>
      <c r="C16" s="24">
        <f>C9*C14</f>
        <v>0</v>
      </c>
      <c r="D16" s="7"/>
      <c r="E16" s="5"/>
      <c r="F16" s="114">
        <v>20000000</v>
      </c>
      <c r="G16" s="117">
        <v>1.25</v>
      </c>
      <c r="H16" s="116"/>
      <c r="I16" s="116"/>
      <c r="J16" s="116"/>
      <c r="K16" s="116"/>
    </row>
    <row r="17" spans="2:11" ht="23.25">
      <c r="B17" s="653" t="s">
        <v>10</v>
      </c>
      <c r="C17" s="654"/>
      <c r="D17" s="654"/>
      <c r="E17" s="655"/>
      <c r="F17" s="114">
        <v>25000000</v>
      </c>
      <c r="G17" s="117">
        <v>1.2230000000000001</v>
      </c>
      <c r="H17" s="116"/>
      <c r="I17" s="116"/>
      <c r="J17" s="116"/>
      <c r="K17" s="116"/>
    </row>
    <row r="18" spans="2:11" ht="21.75">
      <c r="B18" s="10"/>
      <c r="C18" s="7"/>
      <c r="D18" s="7"/>
      <c r="E18" s="5"/>
      <c r="F18" s="114">
        <v>30000000</v>
      </c>
      <c r="G18" s="117">
        <v>1.2146999999999999</v>
      </c>
      <c r="H18" s="116"/>
      <c r="I18" s="116"/>
      <c r="J18" s="116"/>
      <c r="K18" s="116"/>
    </row>
    <row r="19" spans="2:11" ht="21.75">
      <c r="B19" s="10"/>
      <c r="C19" s="7"/>
      <c r="D19" s="7"/>
      <c r="E19" s="5"/>
      <c r="F19" s="114">
        <v>40000000</v>
      </c>
      <c r="G19" s="117">
        <v>1.2142999999999999</v>
      </c>
      <c r="H19" s="116"/>
      <c r="I19" s="116"/>
      <c r="J19" s="116"/>
      <c r="K19" s="116"/>
    </row>
    <row r="20" spans="2:11" ht="21.75">
      <c r="B20" s="10"/>
      <c r="C20" s="14" t="s">
        <v>10</v>
      </c>
      <c r="D20" s="7"/>
      <c r="E20" s="5"/>
      <c r="F20" s="114">
        <v>50000000</v>
      </c>
      <c r="G20" s="117">
        <v>1.2141999999999999</v>
      </c>
      <c r="H20" s="116"/>
      <c r="I20" s="116"/>
      <c r="J20" s="116"/>
      <c r="K20" s="116"/>
    </row>
    <row r="21" spans="2:11" ht="21.75">
      <c r="B21" s="10"/>
      <c r="C21" s="7" t="s">
        <v>10</v>
      </c>
      <c r="D21" s="7"/>
      <c r="E21" s="5"/>
      <c r="F21" s="114">
        <v>60000000</v>
      </c>
      <c r="G21" s="117">
        <v>1.2042999999999999</v>
      </c>
      <c r="H21" s="116"/>
      <c r="I21" s="116"/>
      <c r="J21" s="116"/>
      <c r="K21" s="116"/>
    </row>
    <row r="22" spans="2:11" ht="21.75">
      <c r="B22" s="10"/>
      <c r="C22" s="7" t="s">
        <v>10</v>
      </c>
      <c r="D22" s="7"/>
      <c r="E22" s="5"/>
      <c r="F22" s="114">
        <v>70000000</v>
      </c>
      <c r="G22" s="117">
        <v>1.2032</v>
      </c>
      <c r="H22" s="116"/>
      <c r="I22" s="116"/>
      <c r="J22" s="116"/>
      <c r="K22" s="116"/>
    </row>
    <row r="23" spans="2:11" ht="23.25">
      <c r="B23" s="25"/>
      <c r="C23" s="26" t="s">
        <v>10</v>
      </c>
      <c r="D23" s="23"/>
      <c r="E23" s="5"/>
      <c r="F23" s="114">
        <v>80000000</v>
      </c>
      <c r="G23" s="117">
        <v>1.2032</v>
      </c>
      <c r="H23" s="116"/>
      <c r="I23" s="116"/>
      <c r="J23" s="116"/>
      <c r="K23" s="116"/>
    </row>
    <row r="24" spans="2:11" ht="21.75">
      <c r="B24" s="10"/>
      <c r="C24" s="7" t="s">
        <v>10</v>
      </c>
      <c r="D24" s="7"/>
      <c r="E24" s="5"/>
      <c r="F24" s="114">
        <v>90000000</v>
      </c>
      <c r="G24" s="117">
        <v>1.2032</v>
      </c>
      <c r="H24" s="116"/>
      <c r="I24" s="116"/>
      <c r="J24" s="116"/>
      <c r="K24" s="116"/>
    </row>
    <row r="25" spans="2:11" ht="21.75">
      <c r="B25" s="10"/>
      <c r="C25" s="7"/>
      <c r="D25" s="7"/>
      <c r="E25" s="27"/>
      <c r="F25" s="114">
        <v>100000000</v>
      </c>
      <c r="G25" s="117">
        <v>1.2032</v>
      </c>
      <c r="H25" s="116"/>
      <c r="I25" s="116"/>
      <c r="J25" s="116"/>
      <c r="K25" s="116"/>
    </row>
    <row r="26" spans="2:11" ht="21.75">
      <c r="B26" s="10"/>
      <c r="C26" s="7"/>
      <c r="D26" s="7"/>
      <c r="E26" s="5"/>
      <c r="F26" s="114">
        <v>150000000</v>
      </c>
      <c r="G26" s="117">
        <v>1.2004999999999999</v>
      </c>
      <c r="H26" s="116"/>
      <c r="I26" s="116"/>
      <c r="J26" s="116"/>
      <c r="K26" s="116"/>
    </row>
    <row r="27" spans="2:11" ht="23.25">
      <c r="B27" s="10"/>
      <c r="C27" s="7"/>
      <c r="D27" s="7"/>
      <c r="E27" s="28" t="s">
        <v>10</v>
      </c>
      <c r="F27" s="114">
        <v>200000000</v>
      </c>
      <c r="G27" s="117">
        <v>1.2004999999999999</v>
      </c>
      <c r="H27" s="116"/>
      <c r="I27" s="116"/>
      <c r="J27" s="116"/>
      <c r="K27" s="116"/>
    </row>
    <row r="28" spans="2:11" ht="21.75">
      <c r="B28" s="10"/>
      <c r="C28" s="7"/>
      <c r="D28" s="7"/>
      <c r="E28" s="5"/>
      <c r="F28" s="114">
        <v>250000000</v>
      </c>
      <c r="G28" s="117">
        <v>1.1996</v>
      </c>
      <c r="H28" s="116"/>
      <c r="I28" s="116"/>
      <c r="J28" s="116"/>
      <c r="K28" s="116"/>
    </row>
    <row r="29" spans="2:11" ht="21.75">
      <c r="B29" s="10"/>
      <c r="C29" s="7"/>
      <c r="D29" s="7"/>
      <c r="E29" s="27"/>
      <c r="F29" s="114">
        <v>300000000</v>
      </c>
      <c r="G29" s="117">
        <v>1.1934</v>
      </c>
      <c r="H29" s="116"/>
      <c r="I29" s="116"/>
      <c r="J29" s="116"/>
      <c r="K29" s="116"/>
    </row>
    <row r="30" spans="2:11" ht="21.75">
      <c r="B30" s="10"/>
      <c r="C30" s="7"/>
      <c r="D30" s="7"/>
      <c r="E30" s="5"/>
      <c r="F30" s="114">
        <v>350000000</v>
      </c>
      <c r="G30" s="117">
        <v>1.1848000000000001</v>
      </c>
      <c r="H30" s="116"/>
      <c r="I30" s="116"/>
      <c r="J30" s="116"/>
      <c r="K30" s="116"/>
    </row>
    <row r="31" spans="2:11" ht="21.75">
      <c r="B31" s="10"/>
      <c r="C31" s="7"/>
      <c r="D31" s="7"/>
      <c r="E31" s="27"/>
      <c r="F31" s="114">
        <v>400000000</v>
      </c>
      <c r="G31" s="117">
        <v>1.1839999999999999</v>
      </c>
      <c r="H31" s="116"/>
      <c r="I31" s="116"/>
      <c r="J31" s="116"/>
      <c r="K31" s="116"/>
    </row>
    <row r="32" spans="2:11" ht="21.75">
      <c r="B32" s="10"/>
      <c r="C32" s="7"/>
      <c r="D32" s="7"/>
      <c r="E32" s="5"/>
      <c r="F32" s="114">
        <v>500000000</v>
      </c>
      <c r="G32" s="117">
        <v>1.1835</v>
      </c>
      <c r="H32" s="116"/>
      <c r="I32" s="116"/>
      <c r="J32" s="116"/>
      <c r="K32" s="116"/>
    </row>
    <row r="33" spans="2:11" ht="21.75">
      <c r="B33" s="29"/>
      <c r="C33" s="30"/>
      <c r="D33" s="30"/>
      <c r="E33" s="31"/>
      <c r="F33" s="118">
        <v>500000001</v>
      </c>
      <c r="G33" s="117">
        <v>1.177</v>
      </c>
      <c r="H33" s="116"/>
      <c r="I33" s="116"/>
      <c r="J33" s="116"/>
      <c r="K33" s="116"/>
    </row>
    <row r="34" spans="2:11">
      <c r="H34" s="116"/>
      <c r="I34" s="116"/>
      <c r="J34" s="116"/>
      <c r="K34" s="116"/>
    </row>
    <row r="53" spans="8:10" ht="50.25" customHeight="1"/>
    <row r="54" spans="8:10" ht="50.25" customHeight="1"/>
    <row r="55" spans="8:10" ht="50.25" customHeight="1"/>
    <row r="64" spans="8:10">
      <c r="H64" s="119"/>
      <c r="I64" s="119"/>
      <c r="J64" s="119"/>
    </row>
    <row r="65" spans="8:10">
      <c r="H65" s="119"/>
      <c r="I65" s="119"/>
      <c r="J65" s="119"/>
    </row>
    <row r="66" spans="8:10">
      <c r="H66" s="119"/>
      <c r="I66" s="119"/>
      <c r="J66" s="119"/>
    </row>
    <row r="67" spans="8:10">
      <c r="H67" s="119"/>
      <c r="I67" s="119"/>
      <c r="J67" s="119"/>
    </row>
    <row r="68" spans="8:10">
      <c r="H68" s="119"/>
      <c r="I68" s="119"/>
      <c r="J68" s="119"/>
    </row>
    <row r="69" spans="8:10">
      <c r="H69" s="119"/>
      <c r="I69" s="119"/>
      <c r="J69" s="119"/>
    </row>
  </sheetData>
  <mergeCells count="5">
    <mergeCell ref="B2:E2"/>
    <mergeCell ref="F2:G2"/>
    <mergeCell ref="B4:D4"/>
    <mergeCell ref="C6:D6"/>
    <mergeCell ref="B17:E17"/>
  </mergeCells>
  <pageMargins left="0.8" right="0.38" top="1.1499999999999999" bottom="0.56999999999999995" header="0.5" footer="0.5"/>
  <pageSetup paperSize="9" scale="8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view="pageBreakPreview" zoomScale="60" zoomScaleNormal="100" workbookViewId="0">
      <selection activeCell="Q3" sqref="Q3"/>
    </sheetView>
  </sheetViews>
  <sheetFormatPr defaultRowHeight="17.25"/>
  <sheetData>
    <row r="1" spans="1:10" ht="39">
      <c r="A1" s="656"/>
      <c r="B1" s="656"/>
      <c r="C1" s="656"/>
      <c r="D1" s="656"/>
      <c r="E1" s="656"/>
      <c r="F1" s="656"/>
      <c r="G1" s="656"/>
      <c r="H1" s="656"/>
      <c r="I1" s="656"/>
      <c r="J1" s="656"/>
    </row>
    <row r="2" spans="1:10" ht="41.25">
      <c r="A2" s="657" t="s">
        <v>96</v>
      </c>
      <c r="B2" s="657"/>
      <c r="C2" s="657"/>
      <c r="D2" s="657"/>
      <c r="E2" s="657"/>
      <c r="F2" s="657"/>
      <c r="G2" s="657"/>
      <c r="H2" s="657"/>
      <c r="I2" s="657"/>
      <c r="J2" s="657"/>
    </row>
    <row r="3" spans="1:10" ht="90.75" customHeight="1">
      <c r="A3" s="658" t="s">
        <v>335</v>
      </c>
      <c r="B3" s="658"/>
      <c r="C3" s="658"/>
      <c r="D3" s="658"/>
      <c r="E3" s="658"/>
      <c r="F3" s="658"/>
      <c r="G3" s="658"/>
      <c r="H3" s="658"/>
      <c r="I3" s="658"/>
      <c r="J3" s="658"/>
    </row>
    <row r="4" spans="1:10" ht="36">
      <c r="A4" s="659" t="s">
        <v>200</v>
      </c>
      <c r="B4" s="659"/>
      <c r="C4" s="659"/>
      <c r="D4" s="659"/>
      <c r="E4" s="659"/>
      <c r="F4" s="659"/>
      <c r="G4" s="659"/>
      <c r="H4" s="659"/>
      <c r="I4" s="659"/>
      <c r="J4" s="659"/>
    </row>
    <row r="5" spans="1:10" ht="41.25">
      <c r="A5" s="149"/>
      <c r="B5" s="40"/>
      <c r="C5" s="40"/>
      <c r="D5" s="40"/>
      <c r="E5" s="40"/>
      <c r="F5" s="40"/>
      <c r="G5" s="40"/>
      <c r="H5" s="40"/>
      <c r="I5" s="40"/>
      <c r="J5" s="40"/>
    </row>
    <row r="6" spans="1:10" ht="41.25">
      <c r="A6" s="149"/>
      <c r="B6" s="40"/>
      <c r="C6" s="40"/>
      <c r="D6" s="40"/>
      <c r="E6" s="40"/>
      <c r="F6" s="40"/>
      <c r="G6" s="40"/>
      <c r="H6" s="40"/>
      <c r="I6" s="40"/>
      <c r="J6" s="40"/>
    </row>
    <row r="7" spans="1:10" ht="41.25">
      <c r="A7" s="149"/>
      <c r="B7" s="40"/>
      <c r="C7" s="40"/>
      <c r="D7" s="40"/>
      <c r="E7" s="40"/>
      <c r="F7" s="40"/>
      <c r="G7" s="40"/>
      <c r="H7" s="40"/>
      <c r="I7" s="40"/>
      <c r="J7" s="40"/>
    </row>
    <row r="8" spans="1:10" ht="41.25">
      <c r="A8" s="149"/>
      <c r="B8" s="40"/>
      <c r="C8" s="40"/>
      <c r="D8" s="40"/>
      <c r="E8" s="40"/>
      <c r="F8" s="40"/>
      <c r="G8" s="40"/>
      <c r="H8" s="40"/>
      <c r="I8" s="40"/>
      <c r="J8" s="40"/>
    </row>
    <row r="9" spans="1:10" ht="41.25">
      <c r="A9" s="149"/>
      <c r="B9" s="40"/>
      <c r="C9" s="40"/>
      <c r="D9" s="40"/>
      <c r="E9" s="40"/>
      <c r="F9" s="40"/>
      <c r="G9" s="40"/>
      <c r="H9" s="40"/>
      <c r="I9" s="40"/>
      <c r="J9" s="40"/>
    </row>
    <row r="10" spans="1:10" ht="41.25">
      <c r="A10" s="149"/>
      <c r="B10" s="40"/>
      <c r="C10" s="40"/>
      <c r="D10" s="40"/>
      <c r="E10" s="40"/>
      <c r="F10" s="40"/>
      <c r="G10" s="40"/>
      <c r="H10" s="40"/>
      <c r="I10" s="40"/>
      <c r="J10" s="40"/>
    </row>
    <row r="11" spans="1:10" ht="36">
      <c r="A11" s="659"/>
      <c r="B11" s="659"/>
      <c r="C11" s="659"/>
      <c r="D11" s="659"/>
      <c r="E11" s="659"/>
      <c r="F11" s="659"/>
      <c r="G11" s="659"/>
      <c r="H11" s="659"/>
      <c r="I11" s="659"/>
      <c r="J11" s="659"/>
    </row>
    <row r="12" spans="1:10" ht="39">
      <c r="A12" s="656"/>
      <c r="B12" s="656"/>
      <c r="C12" s="656"/>
      <c r="D12" s="656"/>
      <c r="E12" s="656"/>
      <c r="F12" s="656"/>
      <c r="G12" s="656"/>
      <c r="H12" s="656"/>
      <c r="I12" s="656"/>
      <c r="J12" s="656"/>
    </row>
    <row r="13" spans="1:10" ht="39">
      <c r="A13" s="656" t="s">
        <v>97</v>
      </c>
      <c r="B13" s="656"/>
      <c r="C13" s="656"/>
      <c r="D13" s="656"/>
      <c r="E13" s="656"/>
      <c r="F13" s="656"/>
      <c r="G13" s="656"/>
      <c r="H13" s="656"/>
      <c r="I13" s="656"/>
      <c r="J13" s="656"/>
    </row>
  </sheetData>
  <mergeCells count="7">
    <mergeCell ref="A13:J13"/>
    <mergeCell ref="A1:J1"/>
    <mergeCell ref="A2:J2"/>
    <mergeCell ref="A3:J3"/>
    <mergeCell ref="A11:J11"/>
    <mergeCell ref="A12:J12"/>
    <mergeCell ref="A4:J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6</vt:i4>
      </vt:variant>
      <vt:variant>
        <vt:lpstr>ช่วงที่มีชื่อ</vt:lpstr>
      </vt:variant>
      <vt:variant>
        <vt:i4>8</vt:i4>
      </vt:variant>
    </vt:vector>
  </HeadingPairs>
  <TitlesOfParts>
    <vt:vector size="14" baseType="lpstr">
      <vt:lpstr>(ปร6)</vt:lpstr>
      <vt:lpstr>ปร5</vt:lpstr>
      <vt:lpstr>สวนที่1-ก่อสร้าง(ปร4)</vt:lpstr>
      <vt:lpstr>สวนที่2-ครุภันจัดชื(ปร4) (2)</vt:lpstr>
      <vt:lpstr>คำนวณ Factor F 5%</vt:lpstr>
      <vt:lpstr>ปก</vt:lpstr>
      <vt:lpstr>'คำนวณ Factor F 5%'!factor_table</vt:lpstr>
      <vt:lpstr>'(ปร6)'!Print_Area</vt:lpstr>
      <vt:lpstr>'คำนวณ Factor F 5%'!Print_Area</vt:lpstr>
      <vt:lpstr>ปร5!Print_Area</vt:lpstr>
      <vt:lpstr>'สวนที่1-ก่อสร้าง(ปร4)'!Print_Area</vt:lpstr>
      <vt:lpstr>'สวนที่2-ครุภันจัดชื(ปร4) (2)'!Print_Area</vt:lpstr>
      <vt:lpstr>'สวนที่1-ก่อสร้าง(ปร4)'!Print_Titles</vt:lpstr>
      <vt:lpstr>'สวนที่2-ครุภันจัดชื(ปร4) (2)'!Print_Titles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เปลี่ยนแปลงรั้วกระทรวง</dc:title>
  <dc:creator>DESIGN &amp; CONSTRUCTION DEVISION</dc:creator>
  <cp:lastModifiedBy>User</cp:lastModifiedBy>
  <cp:lastPrinted>2022-01-24T03:30:40Z</cp:lastPrinted>
  <dcterms:created xsi:type="dcterms:W3CDTF">2004-12-03T06:11:32Z</dcterms:created>
  <dcterms:modified xsi:type="dcterms:W3CDTF">2022-01-24T03:31:49Z</dcterms:modified>
</cp:coreProperties>
</file>