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5 ปรับปรุงหอพักชายหญิง\5.โครงการปรับปรุงหอพักชาย OK\"/>
    </mc:Choice>
  </mc:AlternateContent>
  <xr:revisionPtr revIDLastSave="0" documentId="8_{1A24212F-BBF2-4FC7-B4A9-F2805B935F28}" xr6:coauthVersionLast="46" xr6:coauthVersionMax="46" xr10:uidLastSave="{00000000-0000-0000-0000-000000000000}"/>
  <bookViews>
    <workbookView xWindow="-120" yWindow="-120" windowWidth="29040" windowHeight="15840" tabRatio="751" firstSheet="5" activeTab="5" xr2:uid="{00000000-000D-0000-FFFF-FFFF00000000}"/>
  </bookViews>
  <sheets>
    <sheet name="laroux" sheetId="1" state="veryHidden" r:id="rId1"/>
    <sheet name="(ปร6)" sheetId="4" r:id="rId2"/>
    <sheet name="ปร5" sheetId="12" r:id="rId3"/>
    <sheet name="สวนที่1-ก่อสร้าง(ปร4)" sheetId="9" r:id="rId4"/>
    <sheet name="Sheet1" sheetId="22" r:id="rId5"/>
    <sheet name="ปร.4Blank" sheetId="23" r:id="rId6"/>
    <sheet name="คำนวณ Factor F 5%" sheetId="20" r:id="rId7"/>
    <sheet name="ปก" sheetId="21" r:id="rId8"/>
  </sheets>
  <externalReferences>
    <externalReference r:id="rId9"/>
    <externalReference r:id="rId10"/>
  </externalReferences>
  <definedNames>
    <definedName name="_FAC1">[1]สรุป!$C$307</definedName>
    <definedName name="_Fill" localSheetId="6" hidden="1">[2]PL!#REF!</definedName>
    <definedName name="_Fill" hidden="1">[2]PL!#REF!</definedName>
    <definedName name="DB12_MM." localSheetId="6">#REF!</definedName>
    <definedName name="DB12_MM.">#REF!</definedName>
    <definedName name="DB16_MM." localSheetId="6">#REF!</definedName>
    <definedName name="DB16_MM.">#REF!</definedName>
    <definedName name="DB20_MM." localSheetId="6">#REF!</definedName>
    <definedName name="DB20_MM.">#REF!</definedName>
    <definedName name="DB25_MM." localSheetId="6">#REF!</definedName>
    <definedName name="DB25_MM.">#REF!</definedName>
    <definedName name="DB28_MM." localSheetId="6">#REF!</definedName>
    <definedName name="DB28_MM.">#REF!</definedName>
    <definedName name="factor_table" localSheetId="6">'คำนวณ Factor F 5%'!$F$10:$F$33</definedName>
    <definedName name="factor_table">#REF!</definedName>
    <definedName name="HTML_CodePage" hidden="1">874</definedName>
    <definedName name="HTML_Control" localSheetId="6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_xlnm.Print_Area" localSheetId="1">'(ปร6)'!$A$1:$I$38</definedName>
    <definedName name="_xlnm.Print_Area" localSheetId="6">'คำนวณ Factor F 5%'!$B$2:$G$33</definedName>
    <definedName name="_xlnm.Print_Area" localSheetId="5">ปร.4Blank!$A$1:$L$261</definedName>
    <definedName name="_xlnm.Print_Area" localSheetId="2">ปร5!$A$1:$K$38</definedName>
    <definedName name="_xlnm.Print_Area" localSheetId="3">'สวนที่1-ก่อสร้าง(ปร4)'!$B$1:$L$240</definedName>
    <definedName name="_xlnm.Print_Area">#REF!</definedName>
    <definedName name="_xlnm.Print_Titles" localSheetId="5">ปร.4Blank!$1:$9</definedName>
    <definedName name="_xlnm.Print_Titles" localSheetId="3">'สวนที่1-ก่อสร้าง(ปร4)'!$1:$9</definedName>
    <definedName name="WEIGHT" localSheetId="6">#REF!</definedName>
    <definedName name="WEIGHT">#REF!</definedName>
    <definedName name="ใบ" localSheetId="6" hidden="1">{"'SUMMATION'!$B$2:$I$2"}</definedName>
    <definedName name="ใบ" hidden="1">{"'SUMMATION'!$B$2:$I$2"}</definedName>
    <definedName name="ปร.6" localSheetId="6" hidden="1">[2]PL!#REF!</definedName>
    <definedName name="ปร.6" hidden="1">[2]PL!#REF!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9" i="23" l="1"/>
  <c r="R213" i="23"/>
  <c r="N211" i="23"/>
  <c r="P211" i="23" s="1"/>
  <c r="O192" i="23"/>
  <c r="C78" i="23"/>
  <c r="B6" i="23"/>
  <c r="B3" i="23"/>
  <c r="N179" i="23" l="1"/>
  <c r="P179" i="23" s="1"/>
  <c r="N189" i="23"/>
  <c r="P189" i="23" s="1"/>
  <c r="N163" i="23"/>
  <c r="J209" i="9"/>
  <c r="H209" i="9"/>
  <c r="K209" i="9" s="1"/>
  <c r="J208" i="9"/>
  <c r="K208" i="9" s="1"/>
  <c r="J207" i="9"/>
  <c r="H207" i="9"/>
  <c r="K207" i="9" s="1"/>
  <c r="J206" i="9"/>
  <c r="H206" i="9"/>
  <c r="K206" i="9" s="1"/>
  <c r="J205" i="9"/>
  <c r="K205" i="9" s="1"/>
  <c r="P163" i="23" l="1"/>
  <c r="P213" i="23" s="1"/>
  <c r="N214" i="23"/>
  <c r="H158" i="9"/>
  <c r="J158" i="9"/>
  <c r="K158" i="9" l="1"/>
  <c r="J191" i="9"/>
  <c r="H191" i="9"/>
  <c r="O192" i="9"/>
  <c r="K191" i="9" l="1"/>
  <c r="J203" i="9"/>
  <c r="H203" i="9"/>
  <c r="J174" i="9" l="1"/>
  <c r="H174" i="9"/>
  <c r="J154" i="9"/>
  <c r="J190" i="9"/>
  <c r="H190" i="9"/>
  <c r="H154" i="9"/>
  <c r="J221" i="9"/>
  <c r="H221" i="9"/>
  <c r="K221" i="9" s="1"/>
  <c r="K174" i="9" l="1"/>
  <c r="K190" i="9"/>
  <c r="K154" i="9"/>
  <c r="O239" i="9"/>
  <c r="H220" i="9"/>
  <c r="J214" i="9"/>
  <c r="H214" i="9"/>
  <c r="H217" i="9"/>
  <c r="H218" i="9"/>
  <c r="H219" i="9"/>
  <c r="H215" i="9"/>
  <c r="J220" i="9"/>
  <c r="J219" i="9"/>
  <c r="J218" i="9"/>
  <c r="J217" i="9"/>
  <c r="J215" i="9"/>
  <c r="H239" i="9" l="1"/>
  <c r="J239" i="9"/>
  <c r="K239" i="9" s="1"/>
  <c r="K218" i="9"/>
  <c r="K220" i="9"/>
  <c r="K214" i="9"/>
  <c r="K219" i="9"/>
  <c r="K217" i="9"/>
  <c r="K215" i="9"/>
  <c r="H202" i="9"/>
  <c r="H201" i="9"/>
  <c r="J202" i="9"/>
  <c r="J201" i="9"/>
  <c r="J200" i="9"/>
  <c r="H200" i="9"/>
  <c r="H198" i="9"/>
  <c r="J198" i="9"/>
  <c r="H196" i="9"/>
  <c r="J196" i="9"/>
  <c r="H195" i="9"/>
  <c r="J195" i="9"/>
  <c r="J173" i="9"/>
  <c r="H173" i="9"/>
  <c r="J171" i="9"/>
  <c r="J172" i="9"/>
  <c r="H171" i="9"/>
  <c r="H172" i="9"/>
  <c r="J170" i="9"/>
  <c r="H170" i="9"/>
  <c r="J169" i="9"/>
  <c r="H169" i="9"/>
  <c r="J168" i="9"/>
  <c r="J167" i="9"/>
  <c r="H168" i="9"/>
  <c r="H167" i="9"/>
  <c r="J152" i="9"/>
  <c r="H151" i="9"/>
  <c r="H152" i="9"/>
  <c r="J176" i="9"/>
  <c r="J179" i="9"/>
  <c r="J183" i="9"/>
  <c r="H176" i="9"/>
  <c r="H179" i="9"/>
  <c r="H183" i="9"/>
  <c r="K200" i="9" l="1"/>
  <c r="K201" i="9"/>
  <c r="K14" i="9"/>
  <c r="K198" i="9"/>
  <c r="K202" i="9"/>
  <c r="K173" i="9"/>
  <c r="K196" i="9"/>
  <c r="K195" i="9"/>
  <c r="K171" i="9"/>
  <c r="K170" i="9"/>
  <c r="K167" i="9"/>
  <c r="K169" i="9"/>
  <c r="K172" i="9"/>
  <c r="K168" i="9"/>
  <c r="K152" i="9"/>
  <c r="K176" i="9"/>
  <c r="K183" i="9"/>
  <c r="K179" i="9"/>
  <c r="J151" i="9"/>
  <c r="K151" i="9" s="1"/>
  <c r="J161" i="9"/>
  <c r="J162" i="9"/>
  <c r="H162" i="9"/>
  <c r="H161" i="9"/>
  <c r="J210" i="9"/>
  <c r="H210" i="9"/>
  <c r="K162" i="9" l="1"/>
  <c r="K161" i="9"/>
  <c r="K210" i="9"/>
  <c r="J186" i="9"/>
  <c r="H186" i="9"/>
  <c r="K186" i="9" l="1"/>
  <c r="R213" i="9" l="1"/>
  <c r="J199" i="9"/>
  <c r="H199" i="9"/>
  <c r="J197" i="9"/>
  <c r="H197" i="9"/>
  <c r="J194" i="9"/>
  <c r="H194" i="9"/>
  <c r="J193" i="9"/>
  <c r="H193" i="9"/>
  <c r="K203" i="9" l="1"/>
  <c r="K199" i="9"/>
  <c r="K193" i="9"/>
  <c r="K197" i="9"/>
  <c r="K194" i="9"/>
  <c r="N211" i="9" l="1"/>
  <c r="P211" i="9" s="1"/>
  <c r="J189" i="9"/>
  <c r="H189" i="9"/>
  <c r="K189" i="9" l="1"/>
  <c r="H150" i="9" l="1"/>
  <c r="H153" i="9"/>
  <c r="H155" i="9"/>
  <c r="H156" i="9"/>
  <c r="H157" i="9"/>
  <c r="H159" i="9"/>
  <c r="H160" i="9"/>
  <c r="H163" i="9"/>
  <c r="H164" i="9"/>
  <c r="H165" i="9"/>
  <c r="H166" i="9"/>
  <c r="J150" i="9"/>
  <c r="J153" i="9"/>
  <c r="J155" i="9"/>
  <c r="J156" i="9"/>
  <c r="J157" i="9"/>
  <c r="J159" i="9"/>
  <c r="J160" i="9"/>
  <c r="J163" i="9"/>
  <c r="J164" i="9"/>
  <c r="J165" i="9"/>
  <c r="J166" i="9"/>
  <c r="J149" i="9"/>
  <c r="J211" i="9" s="1"/>
  <c r="H149" i="9"/>
  <c r="H211" i="9" s="1"/>
  <c r="N189" i="9" l="1"/>
  <c r="P189" i="9" s="1"/>
  <c r="K211" i="9" l="1"/>
  <c r="K153" i="9"/>
  <c r="K159" i="9"/>
  <c r="K165" i="9"/>
  <c r="K156" i="9"/>
  <c r="K160" i="9"/>
  <c r="K166" i="9"/>
  <c r="K150" i="9"/>
  <c r="K149" i="9"/>
  <c r="K157" i="9"/>
  <c r="K163" i="9"/>
  <c r="N179" i="9" l="1"/>
  <c r="P179" i="9" s="1"/>
  <c r="N163" i="9"/>
  <c r="P163" i="9" s="1"/>
  <c r="K116" i="9"/>
  <c r="B6" i="9"/>
  <c r="A6" i="4"/>
  <c r="B3" i="9"/>
  <c r="A2" i="4"/>
  <c r="P213" i="9" l="1"/>
  <c r="N214" i="9"/>
  <c r="K145" i="9"/>
  <c r="K77" i="9"/>
  <c r="C78" i="9" l="1"/>
  <c r="A4" i="4"/>
  <c r="A3" i="4"/>
  <c r="I12" i="12" l="1"/>
  <c r="I11" i="12"/>
  <c r="K13" i="9" l="1"/>
  <c r="K12" i="9" l="1"/>
  <c r="K42" i="9" l="1"/>
  <c r="F10" i="12" l="1"/>
  <c r="F13" i="4"/>
  <c r="D5" i="20" s="1"/>
  <c r="C9" i="20" l="1"/>
  <c r="C8" i="20" l="1"/>
  <c r="C12" i="20" s="1"/>
  <c r="C10" i="20" l="1"/>
  <c r="C13" i="20" s="1"/>
  <c r="C14" i="20" l="1"/>
  <c r="C16" i="20" l="1"/>
  <c r="H10" i="12"/>
  <c r="D14" i="4" l="1"/>
  <c r="F14" i="4" s="1"/>
  <c r="F19" i="4" s="1"/>
  <c r="I10" i="12"/>
  <c r="I19" i="12" s="1"/>
  <c r="K20" i="4" l="1"/>
  <c r="L21" i="4"/>
  <c r="L22" i="4" s="1"/>
  <c r="L20" i="4"/>
  <c r="E22" i="4"/>
  <c r="E20" i="12"/>
</calcChain>
</file>

<file path=xl/sharedStrings.xml><?xml version="1.0" encoding="utf-8"?>
<sst xmlns="http://schemas.openxmlformats.org/spreadsheetml/2006/main" count="482" uniqueCount="201">
  <si>
    <t>สรุปผลการประมาณราคาค่าก่อสร้าง</t>
  </si>
  <si>
    <t xml:space="preserve"> </t>
  </si>
  <si>
    <t>แบบ ปร.4 และ ปร.5 ที่แนบ มีจำนวน         1        ชุด</t>
  </si>
  <si>
    <t>หน่วย : บาท</t>
  </si>
  <si>
    <t>หลักเกณฑ์การกำหนดราคากลางงานก่อสร้าง ตามประกาศคณะกรรมการราคากลางและขึ้นทะเบียนผู้ประกอบการ ลงวันที่ ๑๙ ตุลาคม พ.ศ. ๒๕๖๐</t>
  </si>
  <si>
    <t xml:space="preserve">FACTOR . F  ประเภทงานอาคาร  เงื่อนไข  - เงินล่วงหน้าจ่าย  0%  ,  - เงินประกันผลงานหัก  0 % ,  - ดอกเบี้ยเงินกู้  5 %  ,  ค่าภาษีมูลค่าเพิ่ม  7 % </t>
  </si>
  <si>
    <t>ลำดับที่</t>
  </si>
  <si>
    <t>รายการ</t>
  </si>
  <si>
    <t>ราคาค่าก่อสร้าง</t>
  </si>
  <si>
    <t>หมายเหตุ</t>
  </si>
  <si>
    <t>ค่างานส่วนที่ 1  ค่าวัสดุและค่าแรงงานหมวดงานก่อสร้าง  ( ทุน )</t>
  </si>
  <si>
    <t>อ้างอิง</t>
  </si>
  <si>
    <t xml:space="preserve">       ราคารวมค่า Factor- F </t>
  </si>
  <si>
    <t xml:space="preserve">(1)บัญชีค่าแรงงาน/ดำเนินการ </t>
  </si>
  <si>
    <t>ค่างานส่วนที่ 2  หมวดงานครุภัณฑ์สั่งซื้อหรือจัดซื้อ</t>
  </si>
  <si>
    <t>สำหรับการถอดแบบคำนวณราคากลาง</t>
  </si>
  <si>
    <t>สองล้านแปดแสนห้าหมื่นเก้าพันบาทถ้วน</t>
  </si>
  <si>
    <t xml:space="preserve">       ราคารวมค่า ภาษีมูลค่าเพิ่ม ( VAT ) </t>
  </si>
  <si>
    <t>งานก่อสร้าง ตุลาคม 2560</t>
  </si>
  <si>
    <t>ค่างานส่วนที่ 3  ค่าใช้จ่ายพิเศษตามข้อกำหนด ( ถ้ามี )</t>
  </si>
  <si>
    <t xml:space="preserve">(2) สํานักดัชนีเศรษฐกิจการค้า  </t>
  </si>
  <si>
    <t xml:space="preserve">กระทรวงพาณิชย์ </t>
  </si>
  <si>
    <t>รวมเงิน (1)+(2)+(3)</t>
  </si>
  <si>
    <t xml:space="preserve">(3)บัญค่าวัสดุและค่าแรงงาน </t>
  </si>
  <si>
    <t>คิดเป็นเงินทั้งสิ้นโดยประมาณ</t>
  </si>
  <si>
    <t>สำหรับปีงบประมาณ 2564 สพฐ</t>
  </si>
  <si>
    <t>พื้นที่อาคาร</t>
  </si>
  <si>
    <t>ตร.ม.     เฉลี่ยราคา</t>
  </si>
  <si>
    <t xml:space="preserve">  บาท/ตร.ม.</t>
  </si>
  <si>
    <t>(ตัวอักษร)</t>
  </si>
  <si>
    <t>ลงชื่อ ........................................................... ประธานกรรมการ</t>
  </si>
  <si>
    <t xml:space="preserve">         (ผู้ช่วยศาสตราจารย์ปริตต์    สายสี)</t>
  </si>
  <si>
    <t>ลงชื่อ ........................................................... กรรมการ</t>
  </si>
  <si>
    <t xml:space="preserve">         (ผู้ช่วยศาสตราจารย์เอกรัฐ  อินต๊ะวงศา)</t>
  </si>
  <si>
    <t xml:space="preserve">         (นายชัย  ชัยนันตา)</t>
  </si>
  <si>
    <t xml:space="preserve">         (นายธนบดี  สายโสม)</t>
  </si>
  <si>
    <t>ลงชื่อ ........................................................... กรรมการและเลขานุการ</t>
  </si>
  <si>
    <t xml:space="preserve">         (นายอภิวัฒน์  ศรีภูมั่น)</t>
  </si>
  <si>
    <t>กลุ่มงาน/งานอาคารสถานที่ กองกลาง สำนักงานอธิการบดี</t>
  </si>
  <si>
    <t>ชื่อโครงการ/ปรับปรุงหอพักชาย</t>
  </si>
  <si>
    <t>สถานที่ก่อสร้าง   ภายในบริเวณมหาวิทยาลัยราชภัฏลำปาง         แบบเลขที่</t>
  </si>
  <si>
    <t>หน่วยงานเจ้าของโครงการ/งานก่อสร้าง   มหาวิทยาลัยราชภัฏลำปาง</t>
  </si>
  <si>
    <t xml:space="preserve">คำนวณราคากลางโดย   งานอาคารสถานที่     เมื่อวันที่ </t>
  </si>
  <si>
    <t>ค่าวัสดุและค่าแรงงาน</t>
  </si>
  <si>
    <t>FACTOR F</t>
  </si>
  <si>
    <t>รวมค่าก่อสร้าง</t>
  </si>
  <si>
    <t>จำนวนเงิน/บาท</t>
  </si>
  <si>
    <t>เป็นเงิน/บาท</t>
  </si>
  <si>
    <t>ประเภทงานอาคาร</t>
  </si>
  <si>
    <t>ประเภทงานครุภัณฑ์จัดซื้อ</t>
  </si>
  <si>
    <t>ค่าใช้จ่ายพิเศษตามข้อกำหนด</t>
  </si>
  <si>
    <t>เงื่อนไข</t>
  </si>
  <si>
    <t>เงินล่วงหน้าจ่าย…….</t>
  </si>
  <si>
    <t>เงินประกันผลงานหัก.......</t>
  </si>
  <si>
    <t>ดอกเบี้ยเงินกู้.......</t>
  </si>
  <si>
    <t>ค่าภาษีมูลค่าเพิ่ม.......</t>
  </si>
  <si>
    <t>สรุป</t>
  </si>
  <si>
    <t>รวมค่าก่อสร้างเป็นเงินทั้งสิ้น</t>
  </si>
  <si>
    <t>คิดเป็นเงินประมาณ</t>
  </si>
  <si>
    <t>ขนาดหรือเนื้อที่อาคาร</t>
  </si>
  <si>
    <t>ตร.ม.</t>
  </si>
  <si>
    <t>เฉลี่ยราคาประมาณ</t>
  </si>
  <si>
    <t>บาท/ตร.ม.</t>
  </si>
  <si>
    <t>แบบแสดงรายการ  ปริมาณงานและราคา</t>
  </si>
  <si>
    <t>สถานที่ก่อสร้าง   ภายในบริเวณมหาวิทยาลัยราชภัฏลำปาง                                   แบบเลขที่</t>
  </si>
  <si>
    <t>ลำดับ</t>
  </si>
  <si>
    <t>หน่วย</t>
  </si>
  <si>
    <t>จำนวน</t>
  </si>
  <si>
    <t>ค่าวัสดุ</t>
  </si>
  <si>
    <t>ค่าแรงงาน</t>
  </si>
  <si>
    <t>รวมเงิน</t>
  </si>
  <si>
    <t>ราคาต่อหน่วย</t>
  </si>
  <si>
    <t>จำนวนเงิน</t>
  </si>
  <si>
    <t>ค่าวัสดุและแรงงาน</t>
  </si>
  <si>
    <t>ส่วนที่ 1 ค่าวัสดุและค่าแรงงานหมวดงานก่อสร้าง</t>
  </si>
  <si>
    <t>สรุปงานก่อสร้าง</t>
  </si>
  <si>
    <t>หมวดงานวิศวกรรมโครงสร้าง</t>
  </si>
  <si>
    <t>รวม</t>
  </si>
  <si>
    <t>หมวดงานสถาปัตยกรรม</t>
  </si>
  <si>
    <t>หมวดงานระบบไฟฟ้าและสื่อสาร</t>
  </si>
  <si>
    <t>หมวดงานประปาและระบบสุขาภิบาล</t>
  </si>
  <si>
    <t>รวมค่างานส่วนที่1</t>
  </si>
  <si>
    <t>รวมหมวดงานโครงสร้าง</t>
  </si>
  <si>
    <t xml:space="preserve"> งานสถาปัตยกรรม</t>
  </si>
  <si>
    <t>2.1งานปรับปรุง</t>
  </si>
  <si>
    <t>รวมหมวดงานสถาปัตยกรรม</t>
  </si>
  <si>
    <t>งานสถาปัตยกรรม</t>
  </si>
  <si>
    <t>งานรื้อถอน</t>
  </si>
  <si>
    <t xml:space="preserve">งานรื้อถอนโถส้วม </t>
  </si>
  <si>
    <t>ชุด</t>
  </si>
  <si>
    <t>งานรื้อถอนอ่างล้างหน้า</t>
  </si>
  <si>
    <t>งานรื้อถอนประตูห้องน้ำ</t>
  </si>
  <si>
    <t>งานรื้อถอนประตูห้องพัก</t>
  </si>
  <si>
    <t>งานรื้อถอนฝักบัวและ อุปกรณ์ประปา สุขาภิบาล อื่นๆ</t>
  </si>
  <si>
    <t>งาน</t>
  </si>
  <si>
    <t>งานรื้อถอนพื้นกระเบื้อง ต่างๆ</t>
  </si>
  <si>
    <t>งานติดตั้งสุขภัณฑ์</t>
  </si>
  <si>
    <t>โถส้วมแบบนั่งราบ สองชิน้ พร้อมหม้อน้ำ พร้อมอุปกรณ์ครบชุด</t>
  </si>
  <si>
    <t>P.44</t>
  </si>
  <si>
    <t>อ่างล้างหน้า  ( พร้อมสะดืออ่าง ,สายถักน้ำดี ,ท่อน้ำทิ้ง )</t>
  </si>
  <si>
    <t>รวมก็อกน้ำ แบบกดหยุดอัตโนมัติ</t>
  </si>
  <si>
    <t>โถปัสสาวะชาย พร้อมก็อกน้ำ แบบกด พร้อมอุปกรณ์ครบชุด</t>
  </si>
  <si>
    <t>ก๊อกสำหรับอ่างล้างหน้า แบบโยก</t>
  </si>
  <si>
    <t>กระจกเงาแบบติดผนัง ขนาดไม่น้อยกว่า 60x45 ซม. เจียรปรี</t>
  </si>
  <si>
    <t>ฝักบัวอาบน้ำ พร้อมก็อก</t>
  </si>
  <si>
    <t>ราวแขวนผ้าสแตนเลส แบบราวเดียว 60 ซม. (ฝังผนัง)</t>
  </si>
  <si>
    <t>สายฉีดชำระ พร้อมขอแขวน</t>
  </si>
  <si>
    <t>งานติดตั้งประตู</t>
  </si>
  <si>
    <t>ประตูย่อยห้องน้ำ PVC บานเรียบ  พร้อมวงกบ+อุปกรณ์</t>
  </si>
  <si>
    <t>ประตูหลักห้องน้ำ . พร้อมวงกบ+อุปกรณ์</t>
  </si>
  <si>
    <t>ประตูหลักห้องพัก บานไม้เนื้อแข็ง</t>
  </si>
  <si>
    <t>วงกบห้องพัก บานไม้เนื้อแข็ง</t>
  </si>
  <si>
    <t>ลูกบิดห้องพัก</t>
  </si>
  <si>
    <t>ลูกบิด</t>
  </si>
  <si>
    <t>มือจับห้องน้ำ พร้อมกลอน</t>
  </si>
  <si>
    <t>บานพับ (ชุดละ 2ชิ้น)</t>
  </si>
  <si>
    <t>กลอนประตู</t>
  </si>
  <si>
    <t>มุ้งลวดอลูมิเนียม</t>
  </si>
  <si>
    <t>ม้วน</t>
  </si>
  <si>
    <t>งานทาสีภายนอก</t>
  </si>
  <si>
    <t xml:space="preserve"> - งานโป๊วผนัง,สกัดและซ่อมผนังที่แตกร้าว,</t>
  </si>
  <si>
    <t>ขูดลอกงานสีที่หลุดร่อน,กำจัดคราบเชื้อรา ตะไคร่น้ำ,</t>
  </si>
  <si>
    <t>และงานขัดคราบผนังที่สกปรก</t>
  </si>
  <si>
    <t>สีน้ำ อะครีลิค 100% ทาภายนอก มอก.2321-2549</t>
  </si>
  <si>
    <t>น้ำยารองพื้น ปูนเก่า 1 เที่ยว มอก.1123-2555</t>
  </si>
  <si>
    <t>สีทับหน้า 2  เที่ยว</t>
  </si>
  <si>
    <t>งานทาสีภายใน</t>
  </si>
  <si>
    <t>รวมค่าแรง</t>
  </si>
  <si>
    <t>สีน้ำ อะครีลิค 100% ทาภายใน มอก.2321-2549</t>
  </si>
  <si>
    <t>พื้นปูกระเบื้องเคลือบ ขนาด 8 นิ้ว x 8 นิ้ว</t>
  </si>
  <si>
    <t>ตร.ม</t>
  </si>
  <si>
    <t>พื้นปูกระเบื้องยาง ขนาด 0.30x0.30 ม. หนา 2.5 มม.</t>
  </si>
  <si>
    <t>ผนังปูกระเบื้องเคลือบ ขนาด 8 นิ้ว x 8 นิ้ว</t>
  </si>
  <si>
    <t>งานปรับปรุงหลังคา</t>
  </si>
  <si>
    <t>งานรื้อถอนหลังคา</t>
  </si>
  <si>
    <t xml:space="preserve"> - ติดตั้งหลังคาเหล็กรีดลอนเคลือบสี หนาไม่น้อยกว่า 0.4 มม. </t>
  </si>
  <si>
    <t xml:space="preserve"> - ติดตั้งฉนวนกันความร้อนหนาไม่น้อยกว่า 5 มม.(PE)</t>
  </si>
  <si>
    <t xml:space="preserve"> - ติดตั้งตะแกรง wire mesh เคลือบ pvc เบอร์ 18 ขนาด 25x25 มม.</t>
  </si>
  <si>
    <t xml:space="preserve"> - งานติดตั้งครอบหลังคา(Flashing)</t>
  </si>
  <si>
    <t>ม.</t>
  </si>
  <si>
    <t xml:space="preserve"> - รื้อถอนฝ้ายิปซัมบอร์ดหนา 9 มม.</t>
  </si>
  <si>
    <t xml:space="preserve"> - ติดตั้งฝ้า ยิปซัมบอร์ดหนา 9 มม.</t>
  </si>
  <si>
    <t xml:space="preserve"> -ทาสีฝ้า </t>
  </si>
  <si>
    <t xml:space="preserve"> - รื้อถอนฝ้ายิปซัมบอร์ด</t>
  </si>
  <si>
    <t xml:space="preserve"> - ติดตั้งผนังกระเบื้องเมนต์เส้นใยแผ่นเรียบ หนา 10 มม</t>
  </si>
  <si>
    <t xml:space="preserve"> - งานหน้าต่าง ซ่อมแซมบานและอุปกรณ์ ตามขนาดวงกบเดิมและ</t>
  </si>
  <si>
    <t>ซ่อมแซมโครงหลังคา</t>
  </si>
  <si>
    <t>รื้อถอนฝาบ่อเดิม</t>
  </si>
  <si>
    <t>เหล็กฉาก 2"x2" หนา 4 มม.</t>
  </si>
  <si>
    <t>ท่อน</t>
  </si>
  <si>
    <t>ทาสีกันสนิม</t>
  </si>
  <si>
    <t>กำจัดสิ่งปฏิกูล</t>
  </si>
  <si>
    <t>เหล็ก Flat bar 1" หนา 4.5 มม.</t>
  </si>
  <si>
    <t xml:space="preserve"> -ทาสีท่อน้ำ</t>
  </si>
  <si>
    <t>และอุปกรณ์</t>
  </si>
  <si>
    <t>งานไฟฟ้า</t>
  </si>
  <si>
    <t>3.1งานปรับปรุง</t>
  </si>
  <si>
    <t xml:space="preserve"> - รื้อถอนหลอดไฟฟ้า สายไฟฟ้า และสวิตท์ เต้ารับ</t>
  </si>
  <si>
    <t xml:space="preserve"> - โคมไฟฟ้าแบบเปลือย หลอด LED TUBE T8 แบบมาตรฐาน </t>
  </si>
  <si>
    <t>โคม 1x16 วัตต์ ขนาด 120 ซม.</t>
  </si>
  <si>
    <t xml:space="preserve"> - ติดตั้งเต้ารับ พร้อมหน้ากากและอุปกรณ์ครบชุด</t>
  </si>
  <si>
    <t xml:space="preserve"> - ติดตั้งสวิตท์ พร้อมหน้ากากและอุปกรณ์ครบชุด</t>
  </si>
  <si>
    <t xml:space="preserve"> - ติดตั้ง สายไฟฟ้า VAF ขนาด 2 x 6 ตร.มม.</t>
  </si>
  <si>
    <t xml:space="preserve"> - ตู้โหลดเซ็นเตอร์ 3 เฟส 4 สาย 250A 24 ช่อง</t>
  </si>
  <si>
    <t xml:space="preserve"> -   ACCESSORIES</t>
  </si>
  <si>
    <t>เหลืองานไฟฟ้า</t>
  </si>
  <si>
    <t xml:space="preserve"> - โคมไฟฟ้าแบบเปลือย หลอด LED TUBE T5 แบบมาตรฐาน </t>
  </si>
  <si>
    <t>โคม 1x16 วัตต์ ขนาด 6x120 ซม.</t>
  </si>
  <si>
    <t xml:space="preserve"> - ติดตั้ง สายไฟฟ้า VAF ขนาด 2 x 2.5 ตร.มม.</t>
  </si>
  <si>
    <t xml:space="preserve"> - อุปกรณ์อื่นๆ</t>
  </si>
  <si>
    <t>การคำนวณหาค่า Factor-F เฉลี่ย</t>
  </si>
  <si>
    <t>ตาราง Factor F  งานอาคาร</t>
  </si>
  <si>
    <t>หลักเกณฑ์การกำหนดราคากลางงานก่อสร้าง ตามประกาศคณะกรรมการราคากลาง</t>
  </si>
  <si>
    <t>เงินล่วงหน้าจ่าย</t>
  </si>
  <si>
    <t>และขึ้นทะเบียนผู้ประกอบการ ลงวันที่ ๑๙ ตุลาคม พ.ศ. ๒๕๖๐</t>
  </si>
  <si>
    <t>เงินประกันผลงานหัก</t>
  </si>
  <si>
    <t>ราคาค่าวัสดุและค่าแรงที่ประมาณราคาได้</t>
  </si>
  <si>
    <t>บาท</t>
  </si>
  <si>
    <t>ดอกเบี้ยเงินกู้</t>
  </si>
  <si>
    <t>Factor F =</t>
  </si>
  <si>
    <r>
      <t>D - ((D-E)*(A-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)/(</t>
    </r>
    <r>
      <rPr>
        <b/>
        <sz val="18"/>
        <color indexed="10"/>
        <rFont val="CordiaUPC"/>
        <family val="2"/>
        <charset val="222"/>
      </rPr>
      <t>C</t>
    </r>
    <r>
      <rPr>
        <b/>
        <sz val="18"/>
        <rFont val="CordiaUPC"/>
        <family val="2"/>
        <charset val="222"/>
      </rPr>
      <t>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))</t>
    </r>
  </si>
  <si>
    <t>ค่าภาษีมูลค่าเพิ่ม</t>
  </si>
  <si>
    <t>B</t>
  </si>
  <si>
    <t>B : ค่างานต้นทุนต่ำ</t>
  </si>
  <si>
    <t>ค่างานต้นทุน</t>
  </si>
  <si>
    <t>Factor F</t>
  </si>
  <si>
    <t>A</t>
  </si>
  <si>
    <t>A : ค่างานต้นทุนที่ประมาณราคาได้</t>
  </si>
  <si>
    <t>(บาท)</t>
  </si>
  <si>
    <t>C</t>
  </si>
  <si>
    <t>C : ค่างานต้นทุนสูง</t>
  </si>
  <si>
    <t>D</t>
  </si>
  <si>
    <t>D : Factor F ทุนต่ำ</t>
  </si>
  <si>
    <t>E</t>
  </si>
  <si>
    <t>E : Factor F ทุนสูง</t>
  </si>
  <si>
    <t>นำค่านี้ไปใช้ในการคำนวณ</t>
  </si>
  <si>
    <t>A * Factor F</t>
  </si>
  <si>
    <t>รายการประมาณราคา</t>
  </si>
  <si>
    <t>โครงการปรับปรุงหอพักชาย</t>
  </si>
  <si>
    <t xml:space="preserve">งานอาคารสถานที่ กองกลาง สำนักงานอธิการบดี  </t>
  </si>
  <si>
    <t>มหาวิทยาลัยราชภัฏลำปาง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</si>
</sst>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87" formatCode="_(* #,##0.00_);_(* \(#,##0.00\);_(* &quot;-&quot;??_);_(@_)"/>
    <numFmt numFmtId="188" formatCode="\t&quot;฿&quot;#,##0_);[Red]\(\t&quot;฿&quot;#,##0\)"/>
    <numFmt numFmtId="189" formatCode="0.00000"/>
    <numFmt numFmtId="190" formatCode="_(* #,##0_);_(* \(#,##0\);_(* &quot;-&quot;??_);_(@_)"/>
    <numFmt numFmtId="191" formatCode="_-* #,##0_-;\-* #,##0_-;_-* &quot;-&quot;??_-;_-@_-"/>
    <numFmt numFmtId="192" formatCode="0.0000"/>
    <numFmt numFmtId="193" formatCode="#,##0.0_);\(#,##0.0\)"/>
    <numFmt numFmtId="194" formatCode="#,##0.0000;[Red]\-#,##0.0000"/>
    <numFmt numFmtId="195" formatCode="\t0.00E+00"/>
    <numFmt numFmtId="196" formatCode="&quot;฿&quot;\t#,##0_);\(&quot;฿&quot;\t#,##0\)"/>
    <numFmt numFmtId="197" formatCode="\ว\ว\/\ด\ด\/\ป\ป"/>
    <numFmt numFmtId="198" formatCode="dd\-mmm\-yy_)"/>
    <numFmt numFmtId="199" formatCode="#,##0\ &quot;F&quot;;[Red]\-#,##0\ &quot;F&quot;"/>
    <numFmt numFmtId="200" formatCode="0.0&quot;  &quot;"/>
    <numFmt numFmtId="201" formatCode="&quot;\&quot;#,##0;[Red]&quot;\&quot;\-#,##0"/>
    <numFmt numFmtId="202" formatCode="_ * #,##0_ ;_ * \-#,##0_ ;_ * &quot;-&quot;_ ;_ @_ "/>
    <numFmt numFmtId="203" formatCode="_ * #,##0.00_ ;_ * \-#,##0.00_ ;_ * &quot;-&quot;??_ ;_ @_ "/>
    <numFmt numFmtId="204" formatCode="_-* #,##0.0000_-;\-* #,##0.0000_-;_-* &quot;-&quot;??_-;_-@_-"/>
    <numFmt numFmtId="205" formatCode="_-* #,##0.00000_-;\-* #,##0.00000_-;_-* &quot;-&quot;??_-;_-@_-"/>
  </numFmts>
  <fonts count="71">
    <font>
      <sz val="12"/>
      <name val="EucrosiaUPC"/>
      <charset val="222"/>
    </font>
    <font>
      <sz val="12"/>
      <name val="EucrosiaUPC"/>
      <family val="1"/>
      <charset val="222"/>
    </font>
    <font>
      <sz val="12"/>
      <name val="EucrosiaUPC"/>
      <family val="1"/>
      <charset val="222"/>
    </font>
    <font>
      <b/>
      <sz val="18"/>
      <name val="CordiaUPC"/>
      <family val="2"/>
      <charset val="222"/>
    </font>
    <font>
      <b/>
      <sz val="14"/>
      <name val="CordiaUPC"/>
      <family val="2"/>
      <charset val="222"/>
    </font>
    <font>
      <sz val="14"/>
      <name val="AngsanaUPC"/>
      <family val="1"/>
      <charset val="222"/>
    </font>
    <font>
      <b/>
      <sz val="16"/>
      <color indexed="8"/>
      <name val="CordiaUPC"/>
      <family val="2"/>
      <charset val="222"/>
    </font>
    <font>
      <b/>
      <sz val="14"/>
      <color indexed="8"/>
      <name val="CordiaUPC"/>
      <family val="2"/>
      <charset val="222"/>
    </font>
    <font>
      <b/>
      <sz val="14"/>
      <color indexed="10"/>
      <name val="CordiaUPC"/>
      <family val="2"/>
      <charset val="222"/>
    </font>
    <font>
      <b/>
      <sz val="16"/>
      <name val="CordiaUPC"/>
      <family val="2"/>
      <charset val="222"/>
    </font>
    <font>
      <sz val="14"/>
      <name val="Cordia New"/>
      <family val="2"/>
    </font>
    <font>
      <sz val="14"/>
      <name val="SV Rojchana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u/>
      <sz val="14"/>
      <color indexed="36"/>
      <name val="AngsanaUPC"/>
      <family val="1"/>
      <charset val="222"/>
    </font>
    <font>
      <sz val="8"/>
      <name val="Arial"/>
      <family val="2"/>
    </font>
    <font>
      <b/>
      <sz val="12"/>
      <name val="Arial"/>
      <family val="2"/>
    </font>
    <font>
      <u/>
      <sz val="14"/>
      <color indexed="12"/>
      <name val="AngsanaUPC"/>
      <family val="1"/>
      <charset val="222"/>
    </font>
    <font>
      <sz val="14"/>
      <name val="Cordia New"/>
      <family val="3"/>
    </font>
    <font>
      <b/>
      <sz val="20"/>
      <name val="CordiaUPC"/>
      <family val="2"/>
      <charset val="222"/>
    </font>
    <font>
      <b/>
      <sz val="18"/>
      <color indexed="12"/>
      <name val="CordiaUPC"/>
      <family val="2"/>
      <charset val="222"/>
    </font>
    <font>
      <b/>
      <sz val="18"/>
      <color indexed="10"/>
      <name val="CordiaUPC"/>
      <family val="2"/>
      <charset val="222"/>
    </font>
    <font>
      <sz val="14"/>
      <color indexed="12"/>
      <name val="Cordia New"/>
      <family val="2"/>
    </font>
    <font>
      <b/>
      <sz val="14"/>
      <color indexed="12"/>
      <name val="CordiaUPC"/>
      <family val="2"/>
      <charset val="222"/>
    </font>
    <font>
      <b/>
      <sz val="14"/>
      <color indexed="21"/>
      <name val="CordiaUPC"/>
      <family val="2"/>
      <charset val="222"/>
    </font>
    <font>
      <b/>
      <i/>
      <sz val="14"/>
      <color indexed="12"/>
      <name val="CordiaUPC"/>
      <family val="2"/>
      <charset val="222"/>
    </font>
    <font>
      <b/>
      <i/>
      <sz val="18"/>
      <color indexed="8"/>
      <name val="CordiaUPC"/>
      <family val="2"/>
      <charset val="222"/>
    </font>
    <font>
      <b/>
      <sz val="14"/>
      <color indexed="61"/>
      <name val="CordiaUPC"/>
      <family val="2"/>
      <charset val="222"/>
    </font>
    <font>
      <b/>
      <sz val="24"/>
      <name val="CordiaUPC"/>
      <family val="2"/>
      <charset val="222"/>
    </font>
    <font>
      <b/>
      <sz val="14"/>
      <name val="Cordia New"/>
      <family val="2"/>
    </font>
    <font>
      <b/>
      <sz val="16"/>
      <color indexed="12"/>
      <name val="CordiaUPC"/>
      <family val="2"/>
      <charset val="222"/>
    </font>
    <font>
      <b/>
      <sz val="14"/>
      <color indexed="10"/>
      <name val="Cordia New"/>
      <family val="2"/>
    </font>
    <font>
      <i/>
      <sz val="14"/>
      <name val="CordiaUPC"/>
      <family val="2"/>
      <charset val="222"/>
    </font>
    <font>
      <sz val="11"/>
      <color indexed="8"/>
      <name val="Tahoma"/>
      <family val="2"/>
    </font>
    <font>
      <sz val="8"/>
      <name val="EucrosiaUPC"/>
      <family val="1"/>
    </font>
    <font>
      <b/>
      <sz val="16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u/>
      <sz val="14"/>
      <name val="TH SarabunPSK"/>
      <family val="2"/>
    </font>
    <font>
      <sz val="12"/>
      <name val="TH SarabunPSK"/>
      <family val="2"/>
    </font>
    <font>
      <b/>
      <sz val="16"/>
      <color indexed="8"/>
      <name val="TH SarabunPSK"/>
      <family val="2"/>
    </font>
    <font>
      <b/>
      <sz val="14"/>
      <color indexed="12"/>
      <name val="TH SarabunPSK"/>
      <family val="2"/>
    </font>
    <font>
      <b/>
      <sz val="15"/>
      <name val="TH SarabunPSK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4"/>
      <color theme="1"/>
      <name val="Cordia New"/>
      <family val="2"/>
    </font>
    <font>
      <b/>
      <sz val="26"/>
      <name val="TH Sarabun New"/>
      <family val="2"/>
    </font>
    <font>
      <b/>
      <sz val="28"/>
      <name val="TH Sarabun New"/>
      <family val="2"/>
    </font>
    <font>
      <b/>
      <sz val="24"/>
      <name val="TH Sarabun New"/>
      <family val="2"/>
    </font>
    <font>
      <sz val="28"/>
      <name val="TH Sarabun New"/>
      <family val="2"/>
    </font>
    <font>
      <sz val="12"/>
      <name val="EucrosiaUPC"/>
      <family val="1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sz val="14"/>
      <color rgb="FFC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4">
    <xf numFmtId="0" fontId="0" fillId="0" borderId="0"/>
    <xf numFmtId="0" fontId="11" fillId="0" borderId="0">
      <alignment vertical="center"/>
    </xf>
    <xf numFmtId="201" fontId="12" fillId="0" borderId="0" applyFont="0" applyFill="0" applyBorder="0" applyAlignment="0" applyProtection="0"/>
    <xf numFmtId="203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4" fontId="14" fillId="0" borderId="0" applyFont="0" applyFill="0" applyBorder="0" applyAlignment="0" applyProtection="0"/>
    <xf numFmtId="196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202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6" fillId="0" borderId="0"/>
    <xf numFmtId="0" fontId="17" fillId="0" borderId="0"/>
    <xf numFmtId="9" fontId="13" fillId="2" borderId="0"/>
    <xf numFmtId="0" fontId="13" fillId="0" borderId="0" applyFill="0" applyBorder="0" applyAlignment="0"/>
    <xf numFmtId="193" fontId="14" fillId="0" borderId="0" applyFill="0" applyBorder="0" applyAlignment="0"/>
    <xf numFmtId="0" fontId="18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197" fontId="15" fillId="0" borderId="0" applyFill="0" applyBorder="0" applyAlignment="0"/>
    <xf numFmtId="200" fontId="15" fillId="0" borderId="0" applyFill="0" applyBorder="0" applyAlignment="0"/>
    <xf numFmtId="193" fontId="14" fillId="0" borderId="0" applyFill="0" applyBorder="0" applyAlignment="0"/>
    <xf numFmtId="197" fontId="15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14" fillId="0" borderId="0" applyFont="0" applyFill="0" applyBorder="0" applyAlignment="0" applyProtection="0"/>
    <xf numFmtId="14" fontId="20" fillId="0" borderId="0" applyFill="0" applyBorder="0" applyAlignment="0"/>
    <xf numFmtId="197" fontId="15" fillId="0" borderId="0" applyFill="0" applyBorder="0" applyAlignment="0"/>
    <xf numFmtId="193" fontId="14" fillId="0" borderId="0" applyFill="0" applyBorder="0" applyAlignment="0"/>
    <xf numFmtId="197" fontId="15" fillId="0" borderId="0" applyFill="0" applyBorder="0" applyAlignment="0"/>
    <xf numFmtId="200" fontId="15" fillId="0" borderId="0" applyFill="0" applyBorder="0" applyAlignment="0"/>
    <xf numFmtId="193" fontId="14" fillId="0" borderId="0" applyFill="0" applyBorder="0" applyAlignment="0"/>
    <xf numFmtId="38" fontId="22" fillId="3" borderId="0" applyNumberFormat="0" applyBorder="0" applyAlignment="0" applyProtection="0"/>
    <xf numFmtId="0" fontId="23" fillId="0" borderId="1" applyNumberFormat="0" applyAlignment="0" applyProtection="0">
      <alignment horizontal="left" vertical="center"/>
    </xf>
    <xf numFmtId="0" fontId="23" fillId="0" borderId="2">
      <alignment horizontal="left" vertical="center"/>
    </xf>
    <xf numFmtId="10" fontId="22" fillId="4" borderId="3" applyNumberFormat="0" applyBorder="0" applyAlignment="0" applyProtection="0"/>
    <xf numFmtId="197" fontId="15" fillId="0" borderId="0" applyFill="0" applyBorder="0" applyAlignment="0"/>
    <xf numFmtId="193" fontId="14" fillId="0" borderId="0" applyFill="0" applyBorder="0" applyAlignment="0"/>
    <xf numFmtId="197" fontId="15" fillId="0" borderId="0" applyFill="0" applyBorder="0" applyAlignment="0"/>
    <xf numFmtId="200" fontId="15" fillId="0" borderId="0" applyFill="0" applyBorder="0" applyAlignment="0"/>
    <xf numFmtId="193" fontId="14" fillId="0" borderId="0" applyFill="0" applyBorder="0" applyAlignment="0"/>
    <xf numFmtId="199" fontId="18" fillId="0" borderId="0"/>
    <xf numFmtId="0" fontId="2" fillId="0" borderId="0"/>
    <xf numFmtId="0" fontId="2" fillId="0" borderId="0"/>
    <xf numFmtId="0" fontId="2" fillId="0" borderId="0"/>
    <xf numFmtId="0" fontId="25" fillId="0" borderId="0" applyFont="0" applyFill="0" applyBorder="0" applyAlignment="0" applyProtection="0"/>
    <xf numFmtId="197" fontId="1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13" fillId="0" borderId="0" applyFont="0" applyFill="0" applyBorder="0" applyAlignment="0" applyProtection="0"/>
    <xf numFmtId="197" fontId="15" fillId="0" borderId="0" applyFill="0" applyBorder="0" applyAlignment="0"/>
    <xf numFmtId="193" fontId="14" fillId="0" borderId="0" applyFill="0" applyBorder="0" applyAlignment="0"/>
    <xf numFmtId="197" fontId="15" fillId="0" borderId="0" applyFill="0" applyBorder="0" applyAlignment="0"/>
    <xf numFmtId="200" fontId="15" fillId="0" borderId="0" applyFill="0" applyBorder="0" applyAlignment="0"/>
    <xf numFmtId="193" fontId="14" fillId="0" borderId="0" applyFill="0" applyBorder="0" applyAlignment="0"/>
    <xf numFmtId="49" fontId="20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196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40" fontId="1" fillId="0" borderId="0" applyFont="0" applyFill="0" applyBorder="0" applyAlignment="0" applyProtection="0"/>
    <xf numFmtId="188" fontId="40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5" fillId="0" borderId="0"/>
    <xf numFmtId="0" fontId="2" fillId="0" borderId="0"/>
    <xf numFmtId="0" fontId="13" fillId="0" borderId="0"/>
    <xf numFmtId="187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68" fillId="0" borderId="0" applyFont="0" applyFill="0" applyBorder="0" applyAlignment="0" applyProtection="0"/>
  </cellStyleXfs>
  <cellXfs count="621">
    <xf numFmtId="0" fontId="0" fillId="0" borderId="0" xfId="0"/>
    <xf numFmtId="40" fontId="4" fillId="0" borderId="0" xfId="60" applyFont="1"/>
    <xf numFmtId="40" fontId="4" fillId="0" borderId="5" xfId="60" applyFont="1" applyBorder="1"/>
    <xf numFmtId="40" fontId="4" fillId="0" borderId="6" xfId="60" applyFont="1" applyBorder="1"/>
    <xf numFmtId="40" fontId="4" fillId="0" borderId="8" xfId="60" applyFont="1" applyBorder="1"/>
    <xf numFmtId="40" fontId="37" fillId="0" borderId="7" xfId="60" applyFont="1" applyBorder="1"/>
    <xf numFmtId="40" fontId="4" fillId="0" borderId="0" xfId="60" applyFont="1" applyBorder="1"/>
    <xf numFmtId="191" fontId="9" fillId="5" borderId="3" xfId="60" applyNumberFormat="1" applyFont="1" applyFill="1" applyBorder="1"/>
    <xf numFmtId="40" fontId="3" fillId="0" borderId="7" xfId="60" applyFont="1" applyBorder="1" applyAlignment="1">
      <alignment horizontal="center" vertical="center"/>
    </xf>
    <xf numFmtId="40" fontId="4" fillId="0" borderId="7" xfId="60" applyFont="1" applyBorder="1"/>
    <xf numFmtId="40" fontId="29" fillId="0" borderId="9" xfId="60" applyFont="1" applyBorder="1"/>
    <xf numFmtId="40" fontId="30" fillId="0" borderId="7" xfId="60" applyFont="1" applyBorder="1" applyAlignment="1">
      <alignment horizontal="right"/>
    </xf>
    <xf numFmtId="191" fontId="39" fillId="7" borderId="11" xfId="60" applyNumberFormat="1" applyFont="1" applyFill="1" applyBorder="1" applyProtection="1">
      <protection hidden="1"/>
    </xf>
    <xf numFmtId="40" fontId="30" fillId="0" borderId="0" xfId="60" applyFont="1" applyBorder="1"/>
    <xf numFmtId="40" fontId="4" fillId="0" borderId="7" xfId="60" applyFont="1" applyBorder="1" applyAlignment="1">
      <alignment horizontal="right"/>
    </xf>
    <xf numFmtId="191" fontId="4" fillId="7" borderId="3" xfId="60" applyNumberFormat="1" applyFont="1" applyFill="1" applyBorder="1"/>
    <xf numFmtId="40" fontId="31" fillId="0" borderId="7" xfId="60" applyFont="1" applyBorder="1" applyAlignment="1">
      <alignment horizontal="right"/>
    </xf>
    <xf numFmtId="191" fontId="39" fillId="7" borderId="15" xfId="60" applyNumberFormat="1" applyFont="1" applyFill="1" applyBorder="1"/>
    <xf numFmtId="40" fontId="31" fillId="0" borderId="0" xfId="60" applyFont="1" applyFill="1" applyBorder="1"/>
    <xf numFmtId="40" fontId="7" fillId="0" borderId="7" xfId="60" applyFont="1" applyBorder="1" applyAlignment="1">
      <alignment horizontal="right"/>
    </xf>
    <xf numFmtId="204" fontId="32" fillId="7" borderId="3" xfId="60" applyNumberFormat="1" applyFont="1" applyFill="1" applyBorder="1"/>
    <xf numFmtId="204" fontId="33" fillId="2" borderId="18" xfId="60" applyNumberFormat="1" applyFont="1" applyFill="1" applyBorder="1"/>
    <xf numFmtId="205" fontId="8" fillId="0" borderId="0" xfId="60" applyNumberFormat="1" applyFont="1" applyBorder="1"/>
    <xf numFmtId="191" fontId="6" fillId="0" borderId="3" xfId="60" applyNumberFormat="1" applyFont="1" applyBorder="1"/>
    <xf numFmtId="40" fontId="34" fillId="0" borderId="7" xfId="60" applyFont="1" applyBorder="1" applyAlignment="1">
      <alignment horizontal="right"/>
    </xf>
    <xf numFmtId="191" fontId="37" fillId="0" borderId="0" xfId="60" applyNumberFormat="1" applyFont="1" applyBorder="1"/>
    <xf numFmtId="205" fontId="8" fillId="0" borderId="8" xfId="60" applyNumberFormat="1" applyFont="1" applyBorder="1"/>
    <xf numFmtId="191" fontId="37" fillId="0" borderId="8" xfId="60" applyNumberFormat="1" applyFont="1" applyBorder="1"/>
    <xf numFmtId="40" fontId="4" fillId="0" borderId="19" xfId="60" applyFont="1" applyBorder="1"/>
    <xf numFmtId="40" fontId="4" fillId="0" borderId="20" xfId="60" applyFont="1" applyBorder="1"/>
    <xf numFmtId="205" fontId="8" fillId="0" borderId="21" xfId="60" applyNumberFormat="1" applyFont="1" applyBorder="1"/>
    <xf numFmtId="0" fontId="43" fillId="0" borderId="29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43" fillId="0" borderId="0" xfId="0" applyFont="1" applyFill="1"/>
    <xf numFmtId="0" fontId="45" fillId="0" borderId="0" xfId="0" applyFont="1" applyFill="1"/>
    <xf numFmtId="0" fontId="43" fillId="0" borderId="0" xfId="0" applyFont="1" applyFill="1" applyBorder="1"/>
    <xf numFmtId="0" fontId="45" fillId="0" borderId="0" xfId="0" applyFont="1" applyBorder="1" applyAlignment="1">
      <alignment vertical="center"/>
    </xf>
    <xf numFmtId="3" fontId="43" fillId="0" borderId="32" xfId="0" applyNumberFormat="1" applyFont="1" applyFill="1" applyBorder="1" applyAlignment="1">
      <alignment horizontal="center" vertical="center"/>
    </xf>
    <xf numFmtId="43" fontId="45" fillId="0" borderId="32" xfId="61" applyNumberFormat="1" applyFont="1" applyBorder="1" applyAlignment="1">
      <alignment horizontal="center" vertical="center"/>
    </xf>
    <xf numFmtId="38" fontId="46" fillId="0" borderId="35" xfId="60" applyNumberFormat="1" applyFont="1" applyFill="1" applyBorder="1" applyAlignment="1" applyProtection="1">
      <alignment horizontal="center"/>
    </xf>
    <xf numFmtId="38" fontId="46" fillId="0" borderId="32" xfId="60" applyNumberFormat="1" applyFont="1" applyFill="1" applyBorder="1" applyAlignment="1" applyProtection="1">
      <alignment horizontal="center"/>
    </xf>
    <xf numFmtId="191" fontId="43" fillId="0" borderId="0" xfId="0" applyNumberFormat="1" applyFont="1" applyFill="1"/>
    <xf numFmtId="3" fontId="45" fillId="0" borderId="0" xfId="0" applyNumberFormat="1" applyFont="1" applyFill="1" applyAlignment="1">
      <alignment horizontal="right"/>
    </xf>
    <xf numFmtId="3" fontId="45" fillId="0" borderId="0" xfId="0" applyNumberFormat="1" applyFont="1" applyFill="1"/>
    <xf numFmtId="3" fontId="43" fillId="0" borderId="0" xfId="0" applyNumberFormat="1" applyFont="1" applyFill="1" applyAlignment="1">
      <alignment horizontal="right"/>
    </xf>
    <xf numFmtId="3" fontId="43" fillId="0" borderId="0" xfId="0" applyNumberFormat="1" applyFont="1" applyFill="1"/>
    <xf numFmtId="3" fontId="43" fillId="0" borderId="22" xfId="0" applyNumberFormat="1" applyFont="1" applyFill="1" applyBorder="1" applyAlignment="1">
      <alignment horizontal="center" vertical="center"/>
    </xf>
    <xf numFmtId="0" fontId="45" fillId="0" borderId="0" xfId="0" applyFont="1" applyFill="1" applyBorder="1"/>
    <xf numFmtId="0" fontId="0" fillId="0" borderId="0" xfId="0" applyBorder="1"/>
    <xf numFmtId="0" fontId="45" fillId="0" borderId="0" xfId="43" applyFont="1" applyAlignment="1">
      <alignment vertical="center"/>
    </xf>
    <xf numFmtId="0" fontId="45" fillId="0" borderId="3" xfId="43" applyFont="1" applyBorder="1" applyAlignment="1">
      <alignment vertical="center"/>
    </xf>
    <xf numFmtId="0" fontId="45" fillId="0" borderId="17" xfId="43" applyFont="1" applyBorder="1" applyAlignment="1">
      <alignment vertical="center"/>
    </xf>
    <xf numFmtId="0" fontId="45" fillId="0" borderId="3" xfId="43" applyFont="1" applyBorder="1" applyAlignment="1">
      <alignment horizontal="center" vertical="center"/>
    </xf>
    <xf numFmtId="40" fontId="45" fillId="0" borderId="3" xfId="60" applyFont="1" applyBorder="1" applyAlignment="1">
      <alignment horizontal="center" vertical="center"/>
    </xf>
    <xf numFmtId="0" fontId="45" fillId="0" borderId="19" xfId="43" applyFont="1" applyBorder="1" applyAlignment="1">
      <alignment vertical="center"/>
    </xf>
    <xf numFmtId="0" fontId="45" fillId="0" borderId="20" xfId="43" applyFont="1" applyBorder="1" applyAlignment="1">
      <alignment vertical="center"/>
    </xf>
    <xf numFmtId="0" fontId="45" fillId="0" borderId="21" xfId="43" applyFont="1" applyBorder="1" applyAlignment="1">
      <alignment vertical="center"/>
    </xf>
    <xf numFmtId="0" fontId="45" fillId="0" borderId="24" xfId="43" applyFont="1" applyBorder="1" applyAlignment="1">
      <alignment vertical="center"/>
    </xf>
    <xf numFmtId="10" fontId="45" fillId="0" borderId="17" xfId="43" applyNumberFormat="1" applyFont="1" applyBorder="1" applyAlignment="1">
      <alignment horizontal="center" vertical="center"/>
    </xf>
    <xf numFmtId="10" fontId="45" fillId="0" borderId="17" xfId="43" applyNumberFormat="1" applyFont="1" applyBorder="1" applyAlignment="1">
      <alignment vertical="center"/>
    </xf>
    <xf numFmtId="10" fontId="45" fillId="0" borderId="21" xfId="43" applyNumberFormat="1" applyFont="1" applyBorder="1" applyAlignment="1">
      <alignment vertical="center"/>
    </xf>
    <xf numFmtId="0" fontId="45" fillId="0" borderId="2" xfId="43" applyFont="1" applyBorder="1" applyAlignment="1">
      <alignment vertical="center"/>
    </xf>
    <xf numFmtId="38" fontId="45" fillId="0" borderId="2" xfId="60" applyNumberFormat="1" applyFont="1" applyBorder="1" applyAlignment="1">
      <alignment horizontal="center" vertical="center"/>
    </xf>
    <xf numFmtId="38" fontId="45" fillId="0" borderId="20" xfId="60" applyNumberFormat="1" applyFont="1" applyBorder="1" applyAlignment="1">
      <alignment horizontal="center" vertical="center"/>
    </xf>
    <xf numFmtId="0" fontId="49" fillId="0" borderId="0" xfId="43" applyFont="1" applyAlignment="1">
      <alignment vertical="center"/>
    </xf>
    <xf numFmtId="0" fontId="45" fillId="0" borderId="0" xfId="43" applyFont="1" applyAlignment="1">
      <alignment horizontal="centerContinuous" vertical="center"/>
    </xf>
    <xf numFmtId="0" fontId="45" fillId="0" borderId="7" xfId="42" quotePrefix="1" applyFont="1" applyFill="1" applyBorder="1" applyAlignment="1">
      <alignment horizontal="left"/>
    </xf>
    <xf numFmtId="0" fontId="45" fillId="0" borderId="0" xfId="43" quotePrefix="1" applyFont="1" applyFill="1" applyAlignment="1">
      <alignment horizontal="left" vertical="center"/>
    </xf>
    <xf numFmtId="0" fontId="45" fillId="0" borderId="0" xfId="43" applyFont="1" applyFill="1" applyAlignment="1">
      <alignment vertical="center"/>
    </xf>
    <xf numFmtId="0" fontId="45" fillId="0" borderId="0" xfId="43" applyFont="1" applyFill="1" applyAlignment="1">
      <alignment horizontal="left" vertical="center"/>
    </xf>
    <xf numFmtId="0" fontId="45" fillId="0" borderId="0" xfId="43" applyFont="1" applyFill="1" applyAlignment="1">
      <alignment horizontal="center" vertical="center"/>
    </xf>
    <xf numFmtId="0" fontId="45" fillId="0" borderId="27" xfId="0" applyFont="1" applyFill="1" applyBorder="1" applyAlignment="1">
      <alignment horizontal="left"/>
    </xf>
    <xf numFmtId="0" fontId="45" fillId="0" borderId="0" xfId="43" quotePrefix="1" applyFont="1" applyFill="1" applyBorder="1" applyAlignment="1">
      <alignment horizontal="left" vertical="center"/>
    </xf>
    <xf numFmtId="38" fontId="45" fillId="0" borderId="8" xfId="24" applyNumberFormat="1" applyFont="1" applyFill="1" applyBorder="1" applyAlignment="1">
      <alignment horizontal="center" vertical="center"/>
    </xf>
    <xf numFmtId="0" fontId="45" fillId="0" borderId="19" xfId="42" applyFont="1" applyFill="1" applyBorder="1" applyAlignment="1">
      <alignment horizontal="left"/>
    </xf>
    <xf numFmtId="0" fontId="45" fillId="0" borderId="20" xfId="0" applyFont="1" applyFill="1" applyBorder="1" applyAlignment="1">
      <alignment horizontal="left"/>
    </xf>
    <xf numFmtId="9" fontId="43" fillId="0" borderId="20" xfId="43" applyNumberFormat="1" applyFont="1" applyFill="1" applyBorder="1" applyAlignment="1">
      <alignment horizontal="center" vertical="center"/>
    </xf>
    <xf numFmtId="9" fontId="43" fillId="0" borderId="20" xfId="43" applyNumberFormat="1" applyFont="1" applyFill="1" applyBorder="1" applyAlignment="1">
      <alignment horizontal="left" vertical="center"/>
    </xf>
    <xf numFmtId="0" fontId="45" fillId="0" borderId="20" xfId="43" quotePrefix="1" applyFont="1" applyFill="1" applyBorder="1" applyAlignment="1">
      <alignment horizontal="left" vertical="center"/>
    </xf>
    <xf numFmtId="38" fontId="45" fillId="0" borderId="21" xfId="24" applyNumberFormat="1" applyFont="1" applyFill="1" applyBorder="1" applyAlignment="1">
      <alignment horizontal="center" vertical="center"/>
    </xf>
    <xf numFmtId="0" fontId="49" fillId="0" borderId="0" xfId="0" applyFont="1"/>
    <xf numFmtId="0" fontId="45" fillId="0" borderId="19" xfId="43" applyFont="1" applyFill="1" applyBorder="1" applyAlignment="1">
      <alignment horizontal="left" vertical="center"/>
    </xf>
    <xf numFmtId="38" fontId="45" fillId="0" borderId="0" xfId="24" applyNumberFormat="1" applyFont="1" applyFill="1" applyBorder="1" applyAlignment="1">
      <alignment horizontal="left" vertical="center"/>
    </xf>
    <xf numFmtId="0" fontId="45" fillId="0" borderId="0" xfId="43" applyFont="1" applyFill="1" applyBorder="1" applyAlignment="1">
      <alignment vertical="center"/>
    </xf>
    <xf numFmtId="0" fontId="49" fillId="0" borderId="20" xfId="43" applyFont="1" applyFill="1" applyBorder="1" applyAlignment="1">
      <alignment vertical="center"/>
    </xf>
    <xf numFmtId="0" fontId="45" fillId="0" borderId="20" xfId="43" applyFont="1" applyFill="1" applyBorder="1" applyAlignment="1">
      <alignment vertical="center"/>
    </xf>
    <xf numFmtId="0" fontId="49" fillId="0" borderId="0" xfId="43" quotePrefix="1" applyFont="1" applyFill="1" applyBorder="1" applyAlignment="1">
      <alignment horizontal="left" vertical="center"/>
    </xf>
    <xf numFmtId="0" fontId="45" fillId="0" borderId="0" xfId="66" applyFont="1"/>
    <xf numFmtId="0" fontId="45" fillId="0" borderId="21" xfId="0" applyFont="1" applyFill="1" applyBorder="1" applyAlignment="1">
      <alignment horizontal="center" vertical="center"/>
    </xf>
    <xf numFmtId="0" fontId="45" fillId="0" borderId="7" xfId="66" quotePrefix="1" applyFont="1" applyBorder="1" applyAlignment="1">
      <alignment horizontal="center"/>
    </xf>
    <xf numFmtId="0" fontId="45" fillId="0" borderId="43" xfId="0" applyFont="1" applyBorder="1" applyAlignment="1">
      <alignment vertical="center"/>
    </xf>
    <xf numFmtId="0" fontId="45" fillId="0" borderId="42" xfId="0" applyFont="1" applyBorder="1" applyAlignment="1"/>
    <xf numFmtId="0" fontId="45" fillId="0" borderId="44" xfId="0" applyFont="1" applyBorder="1" applyAlignment="1"/>
    <xf numFmtId="38" fontId="45" fillId="0" borderId="29" xfId="60" applyNumberFormat="1" applyFont="1" applyBorder="1" applyAlignment="1">
      <alignment horizontal="center"/>
    </xf>
    <xf numFmtId="3" fontId="45" fillId="0" borderId="44" xfId="0" applyNumberFormat="1" applyFont="1" applyBorder="1" applyAlignment="1">
      <alignment horizontal="right"/>
    </xf>
    <xf numFmtId="0" fontId="45" fillId="0" borderId="45" xfId="66" quotePrefix="1" applyFont="1" applyBorder="1" applyAlignment="1">
      <alignment horizontal="center"/>
    </xf>
    <xf numFmtId="0" fontId="45" fillId="0" borderId="45" xfId="66" applyFont="1" applyBorder="1" applyAlignment="1"/>
    <xf numFmtId="0" fontId="45" fillId="0" borderId="26" xfId="66" quotePrefix="1" applyFont="1" applyBorder="1" applyAlignment="1">
      <alignment horizontal="left"/>
    </xf>
    <xf numFmtId="192" fontId="43" fillId="0" borderId="46" xfId="66" applyNumberFormat="1" applyFont="1" applyFill="1" applyBorder="1" applyAlignment="1">
      <alignment horizontal="center"/>
    </xf>
    <xf numFmtId="3" fontId="43" fillId="0" borderId="3" xfId="0" applyNumberFormat="1" applyFont="1" applyFill="1" applyBorder="1" applyAlignment="1">
      <alignment horizontal="center"/>
    </xf>
    <xf numFmtId="3" fontId="43" fillId="0" borderId="3" xfId="0" applyNumberFormat="1" applyFont="1" applyFill="1" applyBorder="1" applyAlignment="1">
      <alignment horizontal="right"/>
    </xf>
    <xf numFmtId="0" fontId="45" fillId="0" borderId="29" xfId="66" quotePrefix="1" applyFont="1" applyBorder="1" applyAlignment="1">
      <alignment horizontal="center"/>
    </xf>
    <xf numFmtId="0" fontId="45" fillId="0" borderId="23" xfId="0" applyFont="1" applyBorder="1" applyAlignment="1">
      <alignment vertical="center"/>
    </xf>
    <xf numFmtId="0" fontId="45" fillId="0" borderId="23" xfId="66" quotePrefix="1" applyFont="1" applyBorder="1" applyAlignment="1">
      <alignment horizontal="left"/>
    </xf>
    <xf numFmtId="0" fontId="45" fillId="0" borderId="39" xfId="66" applyFont="1" applyBorder="1"/>
    <xf numFmtId="0" fontId="45" fillId="0" borderId="45" xfId="66" quotePrefix="1" applyFont="1" applyBorder="1" applyAlignment="1">
      <alignment horizontal="left"/>
    </xf>
    <xf numFmtId="9" fontId="45" fillId="0" borderId="46" xfId="66" applyNumberFormat="1" applyFont="1" applyBorder="1" applyAlignment="1">
      <alignment horizontal="center"/>
    </xf>
    <xf numFmtId="38" fontId="45" fillId="0" borderId="29" xfId="60" applyNumberFormat="1" applyFont="1" applyBorder="1" applyAlignment="1">
      <alignment horizontal="left"/>
    </xf>
    <xf numFmtId="38" fontId="43" fillId="0" borderId="44" xfId="60" applyNumberFormat="1" applyFont="1" applyBorder="1" applyAlignment="1">
      <alignment horizontal="right"/>
    </xf>
    <xf numFmtId="0" fontId="45" fillId="0" borderId="25" xfId="66" quotePrefix="1" applyFont="1" applyBorder="1" applyAlignment="1">
      <alignment horizontal="left"/>
    </xf>
    <xf numFmtId="187" fontId="45" fillId="0" borderId="20" xfId="62" applyFont="1" applyBorder="1"/>
    <xf numFmtId="38" fontId="43" fillId="0" borderId="15" xfId="60" applyNumberFormat="1" applyFont="1" applyBorder="1" applyAlignment="1">
      <alignment horizontal="left"/>
    </xf>
    <xf numFmtId="38" fontId="43" fillId="0" borderId="21" xfId="60" applyNumberFormat="1" applyFont="1" applyBorder="1" applyAlignment="1">
      <alignment horizontal="left"/>
    </xf>
    <xf numFmtId="0" fontId="45" fillId="0" borderId="24" xfId="0" applyFont="1" applyBorder="1" applyAlignment="1">
      <alignment horizontal="left"/>
    </xf>
    <xf numFmtId="0" fontId="43" fillId="0" borderId="2" xfId="0" applyFont="1" applyBorder="1" applyAlignment="1">
      <alignment horizontal="left"/>
    </xf>
    <xf numFmtId="189" fontId="45" fillId="0" borderId="2" xfId="0" applyNumberFormat="1" applyFont="1" applyFill="1" applyBorder="1" applyAlignment="1"/>
    <xf numFmtId="38" fontId="43" fillId="0" borderId="11" xfId="60" applyNumberFormat="1" applyFont="1" applyFill="1" applyBorder="1" applyAlignment="1"/>
    <xf numFmtId="38" fontId="43" fillId="0" borderId="28" xfId="60" applyNumberFormat="1" applyFont="1" applyFill="1" applyBorder="1" applyAlignment="1"/>
    <xf numFmtId="2" fontId="52" fillId="8" borderId="19" xfId="0" quotePrefix="1" applyNumberFormat="1" applyFont="1" applyFill="1" applyBorder="1" applyAlignment="1"/>
    <xf numFmtId="0" fontId="52" fillId="0" borderId="2" xfId="0" quotePrefix="1" applyFont="1" applyBorder="1" applyAlignment="1">
      <alignment horizontal="left"/>
    </xf>
    <xf numFmtId="2" fontId="52" fillId="8" borderId="20" xfId="0" applyNumberFormat="1" applyFont="1" applyFill="1" applyBorder="1" applyAlignment="1"/>
    <xf numFmtId="38" fontId="43" fillId="0" borderId="3" xfId="60" applyNumberFormat="1" applyFont="1" applyFill="1" applyBorder="1" applyAlignment="1"/>
    <xf numFmtId="38" fontId="43" fillId="0" borderId="30" xfId="60" applyNumberFormat="1" applyFont="1" applyFill="1" applyBorder="1" applyAlignment="1"/>
    <xf numFmtId="0" fontId="43" fillId="0" borderId="24" xfId="42" quotePrefix="1" applyFont="1" applyBorder="1" applyAlignment="1">
      <alignment horizontal="left"/>
    </xf>
    <xf numFmtId="0" fontId="45" fillId="0" borderId="20" xfId="42" applyFont="1" applyBorder="1" applyAlignment="1">
      <alignment horizontal="left"/>
    </xf>
    <xf numFmtId="38" fontId="45" fillId="0" borderId="20" xfId="23" applyNumberFormat="1" applyFont="1" applyFill="1" applyBorder="1" applyAlignment="1">
      <alignment horizontal="center"/>
    </xf>
    <xf numFmtId="189" fontId="45" fillId="0" borderId="20" xfId="42" applyNumberFormat="1" applyFont="1" applyFill="1" applyBorder="1" applyAlignment="1"/>
    <xf numFmtId="189" fontId="45" fillId="0" borderId="24" xfId="42" applyNumberFormat="1" applyFont="1" applyFill="1" applyBorder="1" applyAlignment="1">
      <alignment horizontal="center"/>
    </xf>
    <xf numFmtId="38" fontId="45" fillId="0" borderId="16" xfId="60" applyNumberFormat="1" applyFont="1" applyFill="1" applyBorder="1" applyAlignment="1"/>
    <xf numFmtId="0" fontId="43" fillId="0" borderId="24" xfId="0" quotePrefix="1" applyFont="1" applyBorder="1" applyAlignment="1">
      <alignment horizontal="left"/>
    </xf>
    <xf numFmtId="0" fontId="45" fillId="0" borderId="0" xfId="67" applyFont="1" applyBorder="1" applyAlignment="1">
      <alignment horizontal="left"/>
    </xf>
    <xf numFmtId="0" fontId="45" fillId="0" borderId="0" xfId="67" applyFont="1" applyFill="1" applyBorder="1" applyAlignment="1">
      <alignment horizontal="left"/>
    </xf>
    <xf numFmtId="2" fontId="45" fillId="0" borderId="0" xfId="67" applyNumberFormat="1" applyFont="1" applyFill="1" applyBorder="1" applyAlignment="1"/>
    <xf numFmtId="0" fontId="43" fillId="0" borderId="0" xfId="67" applyFont="1" applyBorder="1" applyAlignment="1">
      <alignment horizontal="left"/>
    </xf>
    <xf numFmtId="0" fontId="49" fillId="0" borderId="0" xfId="67" applyFont="1" applyBorder="1"/>
    <xf numFmtId="0" fontId="49" fillId="0" borderId="0" xfId="42" applyFont="1"/>
    <xf numFmtId="0" fontId="49" fillId="0" borderId="0" xfId="67" applyFont="1"/>
    <xf numFmtId="0" fontId="49" fillId="0" borderId="0" xfId="44" applyFont="1" applyBorder="1"/>
    <xf numFmtId="0" fontId="49" fillId="0" borderId="0" xfId="67" applyFont="1" applyFill="1" applyBorder="1" applyAlignment="1"/>
    <xf numFmtId="0" fontId="49" fillId="0" borderId="0" xfId="42" applyFont="1" applyBorder="1"/>
    <xf numFmtId="2" fontId="45" fillId="0" borderId="3" xfId="43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2" fontId="45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7" xfId="68" applyFont="1" applyBorder="1"/>
    <xf numFmtId="9" fontId="36" fillId="0" borderId="8" xfId="68" applyNumberFormat="1" applyFont="1" applyBorder="1" applyAlignment="1">
      <alignment horizontal="center"/>
    </xf>
    <xf numFmtId="9" fontId="38" fillId="6" borderId="8" xfId="68" applyNumberFormat="1" applyFont="1" applyFill="1" applyBorder="1" applyAlignment="1">
      <alignment horizontal="center"/>
    </xf>
    <xf numFmtId="0" fontId="10" fillId="0" borderId="10" xfId="68" applyFont="1" applyBorder="1"/>
    <xf numFmtId="0" fontId="36" fillId="7" borderId="12" xfId="68" applyFont="1" applyFill="1" applyBorder="1" applyAlignment="1">
      <alignment horizontal="center"/>
    </xf>
    <xf numFmtId="0" fontId="36" fillId="7" borderId="13" xfId="68" applyFont="1" applyFill="1" applyBorder="1" applyAlignment="1">
      <alignment horizontal="center"/>
    </xf>
    <xf numFmtId="0" fontId="36" fillId="7" borderId="14" xfId="68" applyFont="1" applyFill="1" applyBorder="1" applyAlignment="1">
      <alignment horizontal="center"/>
    </xf>
    <xf numFmtId="0" fontId="10" fillId="7" borderId="10" xfId="68" applyFont="1" applyFill="1" applyBorder="1"/>
    <xf numFmtId="191" fontId="10" fillId="0" borderId="3" xfId="60" applyNumberFormat="1" applyFont="1" applyBorder="1"/>
    <xf numFmtId="192" fontId="10" fillId="0" borderId="16" xfId="68" applyNumberFormat="1" applyFont="1" applyBorder="1" applyAlignment="1">
      <alignment horizontal="center"/>
    </xf>
    <xf numFmtId="194" fontId="4" fillId="0" borderId="0" xfId="60" applyNumberFormat="1" applyFont="1"/>
    <xf numFmtId="192" fontId="10" fillId="0" borderId="17" xfId="68" applyNumberFormat="1" applyFont="1" applyBorder="1" applyAlignment="1">
      <alignment horizontal="center"/>
    </xf>
    <xf numFmtId="191" fontId="10" fillId="0" borderId="3" xfId="60" applyNumberFormat="1" applyFont="1" applyBorder="1" applyAlignment="1">
      <alignment horizontal="right"/>
    </xf>
    <xf numFmtId="0" fontId="13" fillId="0" borderId="0" xfId="68"/>
    <xf numFmtId="190" fontId="43" fillId="0" borderId="40" xfId="62" applyNumberFormat="1" applyFont="1" applyBorder="1" applyAlignment="1">
      <alignment horizontal="center"/>
    </xf>
    <xf numFmtId="190" fontId="43" fillId="0" borderId="38" xfId="62" applyNumberFormat="1" applyFont="1" applyBorder="1" applyAlignment="1">
      <alignment horizontal="left"/>
    </xf>
    <xf numFmtId="190" fontId="43" fillId="0" borderId="40" xfId="62" applyNumberFormat="1" applyFont="1" applyBorder="1" applyAlignment="1">
      <alignment horizontal="left"/>
    </xf>
    <xf numFmtId="190" fontId="43" fillId="0" borderId="38" xfId="62" applyNumberFormat="1" applyFont="1" applyBorder="1" applyAlignment="1">
      <alignment horizontal="left" vertical="center"/>
    </xf>
    <xf numFmtId="0" fontId="57" fillId="0" borderId="29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0" fontId="57" fillId="0" borderId="34" xfId="0" applyFont="1" applyFill="1" applyBorder="1" applyAlignment="1">
      <alignment horizontal="center"/>
    </xf>
    <xf numFmtId="0" fontId="55" fillId="0" borderId="34" xfId="0" applyFont="1" applyFill="1" applyBorder="1" applyAlignment="1">
      <alignment horizontal="center"/>
    </xf>
    <xf numFmtId="0" fontId="55" fillId="0" borderId="3" xfId="0" applyFont="1" applyFill="1" applyBorder="1" applyAlignment="1">
      <alignment horizontal="center"/>
    </xf>
    <xf numFmtId="3" fontId="55" fillId="0" borderId="22" xfId="0" applyNumberFormat="1" applyFont="1" applyFill="1" applyBorder="1" applyAlignment="1">
      <alignment horizontal="center" vertical="center"/>
    </xf>
    <xf numFmtId="38" fontId="57" fillId="7" borderId="32" xfId="60" applyNumberFormat="1" applyFont="1" applyFill="1" applyBorder="1" applyAlignment="1" applyProtection="1">
      <alignment horizontal="center" vertical="center"/>
    </xf>
    <xf numFmtId="38" fontId="55" fillId="7" borderId="32" xfId="60" applyNumberFormat="1" applyFont="1" applyFill="1" applyBorder="1" applyAlignment="1" applyProtection="1">
      <alignment horizontal="center"/>
    </xf>
    <xf numFmtId="38" fontId="58" fillId="7" borderId="39" xfId="60" applyNumberFormat="1" applyFont="1" applyFill="1" applyBorder="1" applyAlignment="1" applyProtection="1">
      <alignment horizontal="left"/>
    </xf>
    <xf numFmtId="0" fontId="55" fillId="7" borderId="40" xfId="0" applyFont="1" applyFill="1" applyBorder="1" applyAlignment="1">
      <alignment horizontal="left"/>
    </xf>
    <xf numFmtId="3" fontId="55" fillId="0" borderId="32" xfId="0" applyNumberFormat="1" applyFont="1" applyFill="1" applyBorder="1" applyAlignment="1">
      <alignment horizontal="center" vertical="center"/>
    </xf>
    <xf numFmtId="3" fontId="57" fillId="0" borderId="32" xfId="0" applyNumberFormat="1" applyFont="1" applyFill="1" applyBorder="1" applyAlignment="1">
      <alignment horizontal="center" vertical="center"/>
    </xf>
    <xf numFmtId="2" fontId="55" fillId="0" borderId="32" xfId="0" applyNumberFormat="1" applyFont="1" applyFill="1" applyBorder="1" applyAlignment="1" applyProtection="1">
      <alignment horizontal="center" vertical="center"/>
      <protection locked="0"/>
    </xf>
    <xf numFmtId="38" fontId="57" fillId="7" borderId="32" xfId="60" applyNumberFormat="1" applyFont="1" applyFill="1" applyBorder="1" applyAlignment="1" applyProtection="1">
      <alignment horizontal="center"/>
    </xf>
    <xf numFmtId="3" fontId="58" fillId="0" borderId="35" xfId="0" applyNumberFormat="1" applyFont="1" applyFill="1" applyBorder="1" applyAlignment="1">
      <alignment horizontal="left" vertical="center"/>
    </xf>
    <xf numFmtId="0" fontId="55" fillId="0" borderId="38" xfId="0" applyFont="1" applyFill="1" applyBorder="1" applyAlignment="1" applyProtection="1">
      <alignment horizontal="center"/>
    </xf>
    <xf numFmtId="38" fontId="55" fillId="7" borderId="32" xfId="60" applyNumberFormat="1" applyFont="1" applyFill="1" applyBorder="1" applyAlignment="1">
      <alignment horizontal="center" vertical="center"/>
    </xf>
    <xf numFmtId="0" fontId="55" fillId="0" borderId="0" xfId="0" applyFont="1" applyFill="1" applyBorder="1"/>
    <xf numFmtId="0" fontId="55" fillId="0" borderId="0" xfId="0" applyFont="1" applyFill="1"/>
    <xf numFmtId="38" fontId="45" fillId="7" borderId="32" xfId="60" applyNumberFormat="1" applyFont="1" applyFill="1" applyBorder="1" applyAlignment="1" applyProtection="1">
      <alignment horizontal="center"/>
    </xf>
    <xf numFmtId="38" fontId="45" fillId="7" borderId="32" xfId="60" applyNumberFormat="1" applyFont="1" applyFill="1" applyBorder="1" applyAlignment="1" applyProtection="1">
      <alignment horizontal="center" vertical="center"/>
    </xf>
    <xf numFmtId="0" fontId="45" fillId="0" borderId="0" xfId="43" applyFont="1" applyAlignment="1">
      <alignment horizontal="left" vertical="center"/>
    </xf>
    <xf numFmtId="0" fontId="45" fillId="0" borderId="0" xfId="43" applyFont="1" applyAlignment="1">
      <alignment horizontal="center" vertical="center"/>
    </xf>
    <xf numFmtId="0" fontId="60" fillId="0" borderId="0" xfId="43" applyFont="1" applyBorder="1" applyAlignment="1">
      <alignment vertical="center"/>
    </xf>
    <xf numFmtId="0" fontId="60" fillId="0" borderId="0" xfId="44" applyFont="1" applyBorder="1"/>
    <xf numFmtId="0" fontId="45" fillId="0" borderId="0" xfId="43" applyFont="1" applyBorder="1" applyAlignment="1">
      <alignment vertical="center"/>
    </xf>
    <xf numFmtId="0" fontId="61" fillId="0" borderId="0" xfId="43" applyFont="1" applyBorder="1" applyAlignment="1">
      <alignment vertical="center"/>
    </xf>
    <xf numFmtId="0" fontId="61" fillId="0" borderId="0" xfId="43" applyFont="1" applyAlignment="1">
      <alignment vertical="center"/>
    </xf>
    <xf numFmtId="0" fontId="61" fillId="0" borderId="0" xfId="44" applyFont="1" applyBorder="1"/>
    <xf numFmtId="190" fontId="45" fillId="0" borderId="35" xfId="62" applyNumberFormat="1" applyFont="1" applyBorder="1" applyAlignment="1">
      <alignment horizontal="left" vertical="center"/>
    </xf>
    <xf numFmtId="190" fontId="45" fillId="0" borderId="40" xfId="62" applyNumberFormat="1" applyFont="1" applyBorder="1" applyAlignment="1">
      <alignment horizontal="left" vertical="center"/>
    </xf>
    <xf numFmtId="190" fontId="45" fillId="0" borderId="38" xfId="62" applyNumberFormat="1" applyFont="1" applyBorder="1" applyAlignment="1">
      <alignment horizontal="left" vertical="center"/>
    </xf>
    <xf numFmtId="2" fontId="43" fillId="0" borderId="32" xfId="0" applyNumberFormat="1" applyFont="1" applyFill="1" applyBorder="1" applyAlignment="1" applyProtection="1">
      <alignment horizontal="center" vertical="center"/>
      <protection locked="0"/>
    </xf>
    <xf numFmtId="192" fontId="45" fillId="0" borderId="3" xfId="43" applyNumberFormat="1" applyFont="1" applyBorder="1" applyAlignment="1">
      <alignment horizontal="center" vertical="center"/>
    </xf>
    <xf numFmtId="49" fontId="57" fillId="0" borderId="32" xfId="0" applyNumberFormat="1" applyFont="1" applyFill="1" applyBorder="1" applyAlignment="1">
      <alignment horizontal="center" vertical="center"/>
    </xf>
    <xf numFmtId="49" fontId="57" fillId="0" borderId="29" xfId="60" applyNumberFormat="1" applyFont="1" applyFill="1" applyBorder="1" applyAlignment="1">
      <alignment horizontal="center"/>
    </xf>
    <xf numFmtId="49" fontId="57" fillId="0" borderId="22" xfId="60" applyNumberFormat="1" applyFont="1" applyFill="1" applyBorder="1" applyAlignment="1">
      <alignment horizontal="center"/>
    </xf>
    <xf numFmtId="49" fontId="57" fillId="0" borderId="22" xfId="0" applyNumberFormat="1" applyFont="1" applyFill="1" applyBorder="1" applyAlignment="1">
      <alignment horizontal="center"/>
    </xf>
    <xf numFmtId="49" fontId="57" fillId="0" borderId="32" xfId="0" applyNumberFormat="1" applyFont="1" applyFill="1" applyBorder="1" applyAlignment="1">
      <alignment horizontal="center"/>
    </xf>
    <xf numFmtId="49" fontId="57" fillId="0" borderId="33" xfId="0" applyNumberFormat="1" applyFont="1" applyFill="1" applyBorder="1" applyAlignment="1">
      <alignment horizontal="center"/>
    </xf>
    <xf numFmtId="49" fontId="57" fillId="0" borderId="17" xfId="0" applyNumberFormat="1" applyFont="1" applyFill="1" applyBorder="1" applyAlignment="1">
      <alignment horizontal="center"/>
    </xf>
    <xf numFmtId="49" fontId="57" fillId="0" borderId="8" xfId="0" applyNumberFormat="1" applyFont="1" applyFill="1" applyBorder="1" applyAlignment="1">
      <alignment horizontal="center"/>
    </xf>
    <xf numFmtId="49" fontId="57" fillId="7" borderId="32" xfId="60" applyNumberFormat="1" applyFont="1" applyFill="1" applyBorder="1" applyAlignment="1" applyProtection="1">
      <alignment horizontal="center"/>
    </xf>
    <xf numFmtId="49" fontId="57" fillId="0" borderId="0" xfId="0" applyNumberFormat="1" applyFont="1" applyFill="1" applyAlignment="1">
      <alignment horizontal="center"/>
    </xf>
    <xf numFmtId="38" fontId="43" fillId="0" borderId="32" xfId="60" applyNumberFormat="1" applyFont="1" applyFill="1" applyBorder="1" applyAlignment="1" applyProtection="1">
      <alignment horizontal="center"/>
    </xf>
    <xf numFmtId="38" fontId="43" fillId="7" borderId="32" xfId="60" applyNumberFormat="1" applyFont="1" applyFill="1" applyBorder="1"/>
    <xf numFmtId="49" fontId="43" fillId="0" borderId="32" xfId="0" applyNumberFormat="1" applyFont="1" applyFill="1" applyBorder="1" applyAlignment="1">
      <alignment horizontal="center" vertical="center"/>
    </xf>
    <xf numFmtId="40" fontId="36" fillId="0" borderId="4" xfId="60" applyFont="1" applyBorder="1"/>
    <xf numFmtId="0" fontId="66" fillId="0" borderId="0" xfId="0" applyFont="1" applyBorder="1" applyAlignment="1">
      <alignment horizontal="center"/>
    </xf>
    <xf numFmtId="0" fontId="60" fillId="0" borderId="0" xfId="43" applyFont="1" applyBorder="1" applyAlignment="1">
      <alignment horizontal="left" vertical="center"/>
    </xf>
    <xf numFmtId="9" fontId="43" fillId="0" borderId="0" xfId="72" applyFont="1" applyFill="1"/>
    <xf numFmtId="9" fontId="43" fillId="0" borderId="0" xfId="72" applyNumberFormat="1" applyFont="1" applyFill="1"/>
    <xf numFmtId="49" fontId="45" fillId="7" borderId="32" xfId="60" applyNumberFormat="1" applyFont="1" applyFill="1" applyBorder="1" applyAlignment="1" applyProtection="1">
      <alignment horizontal="center"/>
    </xf>
    <xf numFmtId="0" fontId="43" fillId="0" borderId="32" xfId="0" applyFont="1" applyFill="1" applyBorder="1" applyAlignment="1" applyProtection="1">
      <alignment horizontal="center" vertical="center"/>
      <protection locked="0"/>
    </xf>
    <xf numFmtId="38" fontId="43" fillId="7" borderId="32" xfId="60" applyNumberFormat="1" applyFont="1" applyFill="1" applyBorder="1" applyAlignment="1" applyProtection="1">
      <alignment horizontal="center"/>
    </xf>
    <xf numFmtId="40" fontId="45" fillId="7" borderId="32" xfId="60" applyNumberFormat="1" applyFont="1" applyFill="1" applyBorder="1" applyAlignment="1" applyProtection="1">
      <alignment horizontal="center"/>
    </xf>
    <xf numFmtId="4" fontId="43" fillId="0" borderId="32" xfId="0" applyNumberFormat="1" applyFont="1" applyFill="1" applyBorder="1" applyAlignment="1">
      <alignment horizontal="center" vertical="center"/>
    </xf>
    <xf numFmtId="0" fontId="45" fillId="0" borderId="32" xfId="0" applyFont="1" applyFill="1" applyBorder="1" applyAlignment="1" applyProtection="1">
      <alignment horizontal="center" vertical="center"/>
      <protection locked="0"/>
    </xf>
    <xf numFmtId="40" fontId="45" fillId="0" borderId="0" xfId="0" applyNumberFormat="1" applyFont="1" applyFill="1"/>
    <xf numFmtId="40" fontId="57" fillId="0" borderId="15" xfId="60" applyFont="1" applyFill="1" applyBorder="1" applyAlignment="1" applyProtection="1">
      <alignment horizontal="center" vertical="center"/>
      <protection locked="0"/>
    </xf>
    <xf numFmtId="40" fontId="57" fillId="0" borderId="15" xfId="60" quotePrefix="1" applyFont="1" applyFill="1" applyBorder="1" applyAlignment="1" applyProtection="1">
      <alignment horizontal="center" vertical="center"/>
      <protection locked="0"/>
    </xf>
    <xf numFmtId="40" fontId="57" fillId="0" borderId="8" xfId="60" applyFont="1" applyFill="1" applyBorder="1" applyAlignment="1">
      <alignment horizontal="center" vertical="center"/>
    </xf>
    <xf numFmtId="40" fontId="57" fillId="0" borderId="3" xfId="60" applyFont="1" applyFill="1" applyBorder="1" applyAlignment="1">
      <alignment horizontal="center"/>
    </xf>
    <xf numFmtId="40" fontId="57" fillId="0" borderId="15" xfId="60" applyFont="1" applyFill="1" applyBorder="1" applyAlignment="1">
      <alignment horizontal="center"/>
    </xf>
    <xf numFmtId="40" fontId="57" fillId="0" borderId="29" xfId="60" applyFont="1" applyFill="1" applyBorder="1" applyAlignment="1">
      <alignment horizontal="center"/>
    </xf>
    <xf numFmtId="40" fontId="55" fillId="0" borderId="7" xfId="60" applyFont="1" applyFill="1" applyBorder="1" applyAlignment="1">
      <alignment horizontal="center"/>
    </xf>
    <xf numFmtId="40" fontId="55" fillId="0" borderId="22" xfId="60" applyFont="1" applyFill="1" applyBorder="1" applyAlignment="1">
      <alignment horizontal="center"/>
    </xf>
    <xf numFmtId="40" fontId="55" fillId="0" borderId="32" xfId="60" applyFont="1" applyFill="1" applyBorder="1" applyAlignment="1">
      <alignment horizontal="center"/>
    </xf>
    <xf numFmtId="40" fontId="57" fillId="0" borderId="22" xfId="60" applyFont="1" applyFill="1" applyBorder="1" applyAlignment="1">
      <alignment horizontal="center"/>
    </xf>
    <xf numFmtId="40" fontId="57" fillId="0" borderId="33" xfId="60" applyFont="1" applyFill="1" applyBorder="1" applyAlignment="1">
      <alignment horizontal="center"/>
    </xf>
    <xf numFmtId="40" fontId="57" fillId="0" borderId="8" xfId="60" applyFont="1" applyFill="1" applyBorder="1" applyAlignment="1">
      <alignment horizontal="center"/>
    </xf>
    <xf numFmtId="40" fontId="57" fillId="0" borderId="32" xfId="60" applyFont="1" applyFill="1" applyBorder="1" applyAlignment="1">
      <alignment horizontal="center"/>
    </xf>
    <xf numFmtId="40" fontId="55" fillId="0" borderId="33" xfId="60" applyFont="1" applyFill="1" applyBorder="1" applyAlignment="1">
      <alignment horizontal="center"/>
    </xf>
    <xf numFmtId="40" fontId="55" fillId="0" borderId="34" xfId="60" applyFont="1" applyFill="1" applyBorder="1" applyAlignment="1">
      <alignment horizontal="center"/>
    </xf>
    <xf numFmtId="40" fontId="55" fillId="0" borderId="3" xfId="60" applyFont="1" applyFill="1" applyBorder="1" applyAlignment="1">
      <alignment horizontal="center"/>
    </xf>
    <xf numFmtId="40" fontId="55" fillId="0" borderId="24" xfId="60" applyFont="1" applyFill="1" applyBorder="1" applyAlignment="1">
      <alignment horizontal="center"/>
    </xf>
    <xf numFmtId="40" fontId="57" fillId="0" borderId="17" xfId="60" applyFont="1" applyFill="1" applyBorder="1" applyAlignment="1">
      <alignment horizontal="center"/>
    </xf>
    <xf numFmtId="40" fontId="55" fillId="0" borderId="32" xfId="60" applyFont="1" applyBorder="1" applyAlignment="1">
      <alignment horizontal="center" vertical="center"/>
    </xf>
    <xf numFmtId="40" fontId="57" fillId="0" borderId="32" xfId="60" applyFont="1" applyBorder="1" applyAlignment="1">
      <alignment horizontal="center" vertical="center"/>
    </xf>
    <xf numFmtId="40" fontId="55" fillId="7" borderId="32" xfId="60" applyFont="1" applyFill="1" applyBorder="1" applyAlignment="1" applyProtection="1">
      <alignment horizontal="center"/>
    </xf>
    <xf numFmtId="40" fontId="55" fillId="7" borderId="39" xfId="60" applyFont="1" applyFill="1" applyBorder="1" applyAlignment="1">
      <alignment horizontal="center"/>
    </xf>
    <xf numFmtId="40" fontId="55" fillId="7" borderId="22" xfId="60" applyFont="1" applyFill="1" applyBorder="1" applyAlignment="1">
      <alignment horizontal="center"/>
    </xf>
    <xf numFmtId="40" fontId="55" fillId="7" borderId="23" xfId="60" applyFont="1" applyFill="1" applyBorder="1" applyAlignment="1">
      <alignment horizontal="center"/>
    </xf>
    <xf numFmtId="40" fontId="55" fillId="0" borderId="32" xfId="60" applyFont="1" applyFill="1" applyBorder="1" applyAlignment="1">
      <alignment horizontal="center" vertical="center"/>
    </xf>
    <xf numFmtId="40" fontId="55" fillId="7" borderId="32" xfId="60" applyFont="1" applyFill="1" applyBorder="1" applyAlignment="1" applyProtection="1">
      <alignment horizontal="center" vertical="center"/>
    </xf>
    <xf numFmtId="40" fontId="55" fillId="0" borderId="35" xfId="60" applyFont="1" applyFill="1" applyBorder="1" applyAlignment="1">
      <alignment horizontal="center" vertical="center"/>
    </xf>
    <xf numFmtId="40" fontId="45" fillId="7" borderId="32" xfId="60" applyFont="1" applyFill="1" applyBorder="1" applyAlignment="1" applyProtection="1">
      <alignment horizontal="center" vertical="center"/>
    </xf>
    <xf numFmtId="40" fontId="45" fillId="0" borderId="32" xfId="60" applyFont="1" applyFill="1" applyBorder="1" applyAlignment="1">
      <alignment horizontal="center" vertical="center"/>
    </xf>
    <xf numFmtId="40" fontId="45" fillId="0" borderId="35" xfId="60" applyFont="1" applyFill="1" applyBorder="1" applyAlignment="1">
      <alignment horizontal="center" vertical="center"/>
    </xf>
    <xf numFmtId="40" fontId="59" fillId="0" borderId="32" xfId="60" applyFont="1" applyBorder="1" applyAlignment="1">
      <alignment horizontal="center" vertical="center"/>
    </xf>
    <xf numFmtId="40" fontId="59" fillId="0" borderId="35" xfId="60" applyFont="1" applyBorder="1" applyAlignment="1">
      <alignment horizontal="center" vertical="center"/>
    </xf>
    <xf numFmtId="40" fontId="57" fillId="0" borderId="35" xfId="60" applyFont="1" applyBorder="1" applyAlignment="1">
      <alignment horizontal="center" vertical="center"/>
    </xf>
    <xf numFmtId="40" fontId="57" fillId="7" borderId="32" xfId="60" applyFont="1" applyFill="1" applyBorder="1" applyAlignment="1" applyProtection="1">
      <alignment horizontal="center"/>
    </xf>
    <xf numFmtId="40" fontId="43" fillId="0" borderId="32" xfId="60" applyFont="1" applyFill="1" applyBorder="1" applyAlignment="1">
      <alignment horizontal="center" vertical="center"/>
    </xf>
    <xf numFmtId="40" fontId="43" fillId="0" borderId="35" xfId="60" applyFont="1" applyFill="1" applyBorder="1" applyAlignment="1">
      <alignment horizontal="center" vertical="center"/>
    </xf>
    <xf numFmtId="40" fontId="43" fillId="7" borderId="32" xfId="60" applyFont="1" applyFill="1" applyBorder="1" applyAlignment="1" applyProtection="1">
      <alignment horizontal="center"/>
    </xf>
    <xf numFmtId="40" fontId="43" fillId="7" borderId="35" xfId="60" applyFont="1" applyFill="1" applyBorder="1" applyAlignment="1" applyProtection="1">
      <alignment horizontal="center"/>
    </xf>
    <xf numFmtId="40" fontId="45" fillId="7" borderId="32" xfId="60" applyFont="1" applyFill="1" applyBorder="1" applyAlignment="1" applyProtection="1">
      <alignment horizontal="center"/>
    </xf>
    <xf numFmtId="40" fontId="45" fillId="0" borderId="32" xfId="60" applyFont="1" applyBorder="1" applyAlignment="1">
      <alignment horizontal="center" vertical="center"/>
    </xf>
    <xf numFmtId="40" fontId="43" fillId="0" borderId="32" xfId="60" applyFont="1" applyBorder="1" applyAlignment="1">
      <alignment horizontal="center" vertical="center"/>
    </xf>
    <xf numFmtId="40" fontId="55" fillId="0" borderId="0" xfId="60" applyFont="1" applyFill="1" applyAlignment="1">
      <alignment horizontal="center"/>
    </xf>
    <xf numFmtId="40" fontId="55" fillId="0" borderId="0" xfId="60" applyFont="1" applyFill="1" applyBorder="1" applyAlignment="1">
      <alignment horizontal="center" vertical="center"/>
    </xf>
    <xf numFmtId="40" fontId="55" fillId="0" borderId="33" xfId="60" applyFont="1" applyFill="1" applyBorder="1" applyAlignment="1">
      <alignment horizontal="center" vertical="center"/>
    </xf>
    <xf numFmtId="40" fontId="55" fillId="0" borderId="3" xfId="60" applyFont="1" applyFill="1" applyBorder="1" applyAlignment="1">
      <alignment horizontal="center" vertical="center"/>
    </xf>
    <xf numFmtId="40" fontId="55" fillId="0" borderId="34" xfId="60" applyFont="1" applyFill="1" applyBorder="1" applyAlignment="1">
      <alignment horizontal="center" vertical="center"/>
    </xf>
    <xf numFmtId="40" fontId="56" fillId="0" borderId="32" xfId="60" applyFont="1" applyBorder="1" applyAlignment="1">
      <alignment horizontal="center" vertical="center"/>
    </xf>
    <xf numFmtId="40" fontId="45" fillId="7" borderId="32" xfId="60" applyFont="1" applyFill="1" applyBorder="1" applyAlignment="1">
      <alignment horizontal="center"/>
    </xf>
    <xf numFmtId="40" fontId="43" fillId="7" borderId="32" xfId="60" applyFont="1" applyFill="1" applyBorder="1" applyAlignment="1">
      <alignment horizontal="center"/>
    </xf>
    <xf numFmtId="40" fontId="45" fillId="0" borderId="32" xfId="60" applyFont="1" applyFill="1" applyBorder="1" applyAlignment="1" applyProtection="1">
      <alignment horizontal="center" vertical="center"/>
      <protection locked="0"/>
    </xf>
    <xf numFmtId="40" fontId="55" fillId="0" borderId="0" xfId="60" applyFont="1" applyFill="1" applyAlignment="1">
      <alignment horizontal="center" vertical="center"/>
    </xf>
    <xf numFmtId="40" fontId="56" fillId="0" borderId="32" xfId="60" applyFont="1" applyFill="1" applyBorder="1" applyAlignment="1">
      <alignment horizontal="center" vertical="center"/>
    </xf>
    <xf numFmtId="40" fontId="56" fillId="0" borderId="35" xfId="60" applyFont="1" applyFill="1" applyBorder="1" applyAlignment="1">
      <alignment horizontal="center" vertical="center"/>
    </xf>
    <xf numFmtId="40" fontId="49" fillId="0" borderId="0" xfId="60" applyFont="1"/>
    <xf numFmtId="40" fontId="45" fillId="0" borderId="32" xfId="60" applyFont="1" applyFill="1" applyBorder="1" applyAlignment="1" applyProtection="1">
      <alignment horizontal="center" vertical="center"/>
    </xf>
    <xf numFmtId="40" fontId="45" fillId="0" borderId="32" xfId="60" applyFont="1" applyFill="1" applyBorder="1" applyAlignment="1" applyProtection="1">
      <alignment horizontal="center"/>
    </xf>
    <xf numFmtId="2" fontId="45" fillId="0" borderId="32" xfId="0" applyNumberFormat="1" applyFont="1" applyBorder="1" applyAlignment="1" applyProtection="1">
      <alignment horizontal="center" vertical="center"/>
      <protection locked="0"/>
    </xf>
    <xf numFmtId="43" fontId="69" fillId="0" borderId="32" xfId="60" applyNumberFormat="1" applyFont="1" applyFill="1" applyBorder="1" applyAlignment="1">
      <alignment vertical="center"/>
    </xf>
    <xf numFmtId="43" fontId="69" fillId="0" borderId="35" xfId="0" applyNumberFormat="1" applyFont="1" applyBorder="1" applyAlignment="1">
      <alignment vertical="center"/>
    </xf>
    <xf numFmtId="0" fontId="55" fillId="0" borderId="32" xfId="0" applyFont="1" applyBorder="1" applyAlignment="1">
      <alignment horizontal="center" vertical="center"/>
    </xf>
    <xf numFmtId="2" fontId="55" fillId="0" borderId="32" xfId="0" applyNumberFormat="1" applyFont="1" applyBorder="1" applyAlignment="1">
      <alignment horizontal="right" vertical="center"/>
    </xf>
    <xf numFmtId="43" fontId="55" fillId="0" borderId="32" xfId="60" applyNumberFormat="1" applyFont="1" applyFill="1" applyBorder="1" applyAlignment="1">
      <alignment vertical="center"/>
    </xf>
    <xf numFmtId="43" fontId="55" fillId="0" borderId="35" xfId="0" applyNumberFormat="1" applyFont="1" applyBorder="1" applyAlignment="1">
      <alignment vertical="center"/>
    </xf>
    <xf numFmtId="2" fontId="55" fillId="0" borderId="32" xfId="0" applyNumberFormat="1" applyFont="1" applyBorder="1"/>
    <xf numFmtId="43" fontId="55" fillId="0" borderId="32" xfId="0" applyNumberFormat="1" applyFont="1" applyBorder="1" applyAlignment="1">
      <alignment vertical="center"/>
    </xf>
    <xf numFmtId="3" fontId="43" fillId="0" borderId="38" xfId="0" applyNumberFormat="1" applyFont="1" applyBorder="1" applyAlignment="1">
      <alignment horizontal="left" vertical="center"/>
    </xf>
    <xf numFmtId="3" fontId="45" fillId="0" borderId="35" xfId="0" applyNumberFormat="1" applyFont="1" applyBorder="1" applyAlignment="1">
      <alignment horizontal="left" vertical="center"/>
    </xf>
    <xf numFmtId="3" fontId="43" fillId="0" borderId="40" xfId="0" applyNumberFormat="1" applyFont="1" applyBorder="1" applyAlignment="1">
      <alignment horizontal="left"/>
    </xf>
    <xf numFmtId="3" fontId="43" fillId="0" borderId="38" xfId="0" applyNumberFormat="1" applyFont="1" applyBorder="1" applyAlignment="1">
      <alignment horizontal="left"/>
    </xf>
    <xf numFmtId="3" fontId="55" fillId="0" borderId="35" xfId="0" applyNumberFormat="1" applyFont="1" applyBorder="1" applyAlignment="1">
      <alignment horizontal="left" vertical="center"/>
    </xf>
    <xf numFmtId="3" fontId="51" fillId="0" borderId="40" xfId="0" applyNumberFormat="1" applyFont="1" applyBorder="1" applyAlignment="1">
      <alignment horizontal="left"/>
    </xf>
    <xf numFmtId="3" fontId="51" fillId="0" borderId="38" xfId="0" applyNumberFormat="1" applyFont="1" applyBorder="1" applyAlignment="1">
      <alignment horizontal="left"/>
    </xf>
    <xf numFmtId="0" fontId="45" fillId="0" borderId="0" xfId="67" applyFont="1"/>
    <xf numFmtId="0" fontId="45" fillId="0" borderId="0" xfId="44" quotePrefix="1" applyFont="1" applyAlignment="1">
      <alignment horizontal="left"/>
    </xf>
    <xf numFmtId="0" fontId="45" fillId="0" borderId="0" xfId="44" applyFont="1"/>
    <xf numFmtId="0" fontId="50" fillId="0" borderId="0" xfId="66" applyFont="1" applyAlignment="1">
      <alignment horizontal="left" vertical="center"/>
    </xf>
    <xf numFmtId="0" fontId="45" fillId="0" borderId="0" xfId="67" applyFont="1" applyAlignment="1">
      <alignment vertical="center"/>
    </xf>
    <xf numFmtId="0" fontId="60" fillId="0" borderId="0" xfId="43" applyFont="1" applyAlignment="1">
      <alignment vertical="center"/>
    </xf>
    <xf numFmtId="0" fontId="60" fillId="0" borderId="0" xfId="42" applyFont="1"/>
    <xf numFmtId="40" fontId="70" fillId="7" borderId="32" xfId="60" applyNumberFormat="1" applyFont="1" applyFill="1" applyBorder="1" applyAlignment="1" applyProtection="1">
      <alignment horizontal="center"/>
    </xf>
    <xf numFmtId="40" fontId="70" fillId="7" borderId="32" xfId="60" applyFont="1" applyFill="1" applyBorder="1" applyAlignment="1">
      <alignment horizontal="center"/>
    </xf>
    <xf numFmtId="40" fontId="70" fillId="7" borderId="32" xfId="60" applyFont="1" applyFill="1" applyBorder="1" applyAlignment="1" applyProtection="1">
      <alignment horizontal="center"/>
    </xf>
    <xf numFmtId="40" fontId="70" fillId="0" borderId="32" xfId="60" applyFont="1" applyFill="1" applyBorder="1" applyAlignment="1">
      <alignment horizontal="center" vertical="center"/>
    </xf>
    <xf numFmtId="40" fontId="70" fillId="0" borderId="35" xfId="60" applyFont="1" applyFill="1" applyBorder="1" applyAlignment="1">
      <alignment horizontal="center" vertical="center"/>
    </xf>
    <xf numFmtId="38" fontId="45" fillId="7" borderId="32" xfId="60" applyNumberFormat="1" applyFont="1" applyFill="1" applyBorder="1"/>
    <xf numFmtId="40" fontId="45" fillId="7" borderId="35" xfId="60" applyFont="1" applyFill="1" applyBorder="1" applyAlignment="1" applyProtection="1">
      <alignment horizontal="center"/>
    </xf>
    <xf numFmtId="38" fontId="49" fillId="0" borderId="0" xfId="0" applyNumberFormat="1" applyFont="1"/>
    <xf numFmtId="0" fontId="60" fillId="0" borderId="0" xfId="43" applyFont="1" applyAlignment="1">
      <alignment horizontal="center" vertical="center"/>
    </xf>
    <xf numFmtId="0" fontId="60" fillId="0" borderId="0" xfId="43" applyFont="1" applyAlignment="1">
      <alignment horizontal="left" vertical="center"/>
    </xf>
    <xf numFmtId="0" fontId="55" fillId="0" borderId="37" xfId="0" applyFont="1" applyBorder="1" applyAlignment="1">
      <alignment horizontal="left" vertical="center"/>
    </xf>
    <xf numFmtId="0" fontId="55" fillId="0" borderId="36" xfId="0" applyFont="1" applyBorder="1" applyAlignment="1">
      <alignment horizontal="left" vertical="center"/>
    </xf>
    <xf numFmtId="3" fontId="45" fillId="0" borderId="35" xfId="0" applyNumberFormat="1" applyFont="1" applyFill="1" applyBorder="1" applyAlignment="1">
      <alignment horizontal="left" vertical="center"/>
    </xf>
    <xf numFmtId="3" fontId="45" fillId="0" borderId="38" xfId="0" applyNumberFormat="1" applyFont="1" applyFill="1" applyBorder="1" applyAlignment="1">
      <alignment horizontal="left" vertical="center"/>
    </xf>
    <xf numFmtId="3" fontId="43" fillId="0" borderId="35" xfId="0" applyNumberFormat="1" applyFont="1" applyFill="1" applyBorder="1" applyAlignment="1">
      <alignment horizontal="left" vertical="center"/>
    </xf>
    <xf numFmtId="38" fontId="45" fillId="7" borderId="35" xfId="60" applyNumberFormat="1" applyFont="1" applyFill="1" applyBorder="1" applyAlignment="1" applyProtection="1">
      <alignment horizontal="left" vertical="center"/>
    </xf>
    <xf numFmtId="38" fontId="45" fillId="7" borderId="38" xfId="60" applyNumberFormat="1" applyFont="1" applyFill="1" applyBorder="1" applyAlignment="1" applyProtection="1">
      <alignment horizontal="left" vertical="center"/>
    </xf>
    <xf numFmtId="38" fontId="46" fillId="7" borderId="35" xfId="60" applyNumberFormat="1" applyFont="1" applyFill="1" applyBorder="1" applyAlignment="1" applyProtection="1">
      <alignment horizontal="left" vertical="center"/>
    </xf>
    <xf numFmtId="38" fontId="46" fillId="7" borderId="38" xfId="60" applyNumberFormat="1" applyFont="1" applyFill="1" applyBorder="1" applyAlignment="1" applyProtection="1">
      <alignment horizontal="left" vertical="center"/>
    </xf>
    <xf numFmtId="38" fontId="43" fillId="7" borderId="38" xfId="60" applyNumberFormat="1" applyFont="1" applyFill="1" applyBorder="1" applyAlignment="1" applyProtection="1">
      <alignment horizontal="left"/>
    </xf>
    <xf numFmtId="0" fontId="45" fillId="0" borderId="35" xfId="0" applyFont="1" applyFill="1" applyBorder="1" applyAlignment="1">
      <alignment horizontal="left" vertical="center"/>
    </xf>
    <xf numFmtId="0" fontId="45" fillId="0" borderId="38" xfId="0" applyFont="1" applyFill="1" applyBorder="1" applyAlignment="1">
      <alignment horizontal="left" vertical="center"/>
    </xf>
    <xf numFmtId="40" fontId="57" fillId="0" borderId="15" xfId="60" applyFont="1" applyFill="1" applyBorder="1" applyAlignment="1">
      <alignment horizontal="center" vertical="center"/>
    </xf>
    <xf numFmtId="0" fontId="55" fillId="7" borderId="35" xfId="60" applyNumberFormat="1" applyFont="1" applyFill="1" applyBorder="1" applyAlignment="1" applyProtection="1">
      <alignment horizontal="left" vertical="center"/>
    </xf>
    <xf numFmtId="0" fontId="55" fillId="7" borderId="38" xfId="60" applyNumberFormat="1" applyFont="1" applyFill="1" applyBorder="1" applyAlignment="1" applyProtection="1">
      <alignment horizontal="left" vertical="center"/>
    </xf>
    <xf numFmtId="38" fontId="55" fillId="7" borderId="35" xfId="60" applyNumberFormat="1" applyFont="1" applyFill="1" applyBorder="1" applyAlignment="1" applyProtection="1">
      <alignment horizontal="left"/>
    </xf>
    <xf numFmtId="0" fontId="43" fillId="0" borderId="0" xfId="0" applyFont="1" applyBorder="1" applyAlignment="1">
      <alignment horizontal="center" vertical="center"/>
    </xf>
    <xf numFmtId="40" fontId="43" fillId="0" borderId="15" xfId="60" applyFont="1" applyFill="1" applyBorder="1" applyAlignment="1" applyProtection="1">
      <alignment horizontal="center" vertical="center"/>
      <protection locked="0"/>
    </xf>
    <xf numFmtId="40" fontId="43" fillId="0" borderId="15" xfId="60" quotePrefix="1" applyFont="1" applyFill="1" applyBorder="1" applyAlignment="1" applyProtection="1">
      <alignment horizontal="center" vertical="center"/>
      <protection locked="0"/>
    </xf>
    <xf numFmtId="40" fontId="43" fillId="0" borderId="8" xfId="60" applyFont="1" applyFill="1" applyBorder="1" applyAlignment="1">
      <alignment horizontal="center" vertical="center"/>
    </xf>
    <xf numFmtId="40" fontId="43" fillId="0" borderId="15" xfId="60" applyFont="1" applyFill="1" applyBorder="1" applyAlignment="1">
      <alignment horizontal="center" vertical="center"/>
    </xf>
    <xf numFmtId="40" fontId="43" fillId="0" borderId="3" xfId="60" applyFont="1" applyFill="1" applyBorder="1" applyAlignment="1">
      <alignment horizontal="center"/>
    </xf>
    <xf numFmtId="40" fontId="43" fillId="0" borderId="15" xfId="60" applyFont="1" applyFill="1" applyBorder="1" applyAlignment="1">
      <alignment horizontal="center"/>
    </xf>
    <xf numFmtId="40" fontId="45" fillId="0" borderId="0" xfId="60" applyFont="1" applyFill="1" applyBorder="1" applyAlignment="1">
      <alignment horizontal="center" vertical="center"/>
    </xf>
    <xf numFmtId="40" fontId="43" fillId="0" borderId="29" xfId="60" applyFont="1" applyFill="1" applyBorder="1" applyAlignment="1">
      <alignment horizontal="center"/>
    </xf>
    <xf numFmtId="49" fontId="43" fillId="0" borderId="29" xfId="60" applyNumberFormat="1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40" fontId="45" fillId="0" borderId="7" xfId="60" applyFont="1" applyFill="1" applyBorder="1" applyAlignment="1">
      <alignment horizontal="center"/>
    </xf>
    <xf numFmtId="40" fontId="45" fillId="0" borderId="22" xfId="60" applyFont="1" applyFill="1" applyBorder="1" applyAlignment="1">
      <alignment horizontal="center"/>
    </xf>
    <xf numFmtId="40" fontId="45" fillId="0" borderId="32" xfId="60" applyFont="1" applyFill="1" applyBorder="1" applyAlignment="1">
      <alignment horizontal="center"/>
    </xf>
    <xf numFmtId="40" fontId="43" fillId="0" borderId="22" xfId="60" applyFont="1" applyFill="1" applyBorder="1" applyAlignment="1">
      <alignment horizontal="center"/>
    </xf>
    <xf numFmtId="49" fontId="43" fillId="0" borderId="22" xfId="60" applyNumberFormat="1" applyFont="1" applyFill="1" applyBorder="1" applyAlignment="1">
      <alignment horizontal="center"/>
    </xf>
    <xf numFmtId="40" fontId="43" fillId="0" borderId="33" xfId="60" applyFont="1" applyFill="1" applyBorder="1" applyAlignment="1">
      <alignment horizontal="center"/>
    </xf>
    <xf numFmtId="40" fontId="43" fillId="0" borderId="8" xfId="60" applyFont="1" applyFill="1" applyBorder="1" applyAlignment="1">
      <alignment horizontal="center"/>
    </xf>
    <xf numFmtId="49" fontId="43" fillId="0" borderId="32" xfId="0" applyNumberFormat="1" applyFont="1" applyFill="1" applyBorder="1" applyAlignment="1">
      <alignment horizontal="center"/>
    </xf>
    <xf numFmtId="40" fontId="43" fillId="0" borderId="32" xfId="60" applyFont="1" applyFill="1" applyBorder="1" applyAlignment="1">
      <alignment horizontal="center"/>
    </xf>
    <xf numFmtId="49" fontId="43" fillId="0" borderId="22" xfId="0" applyNumberFormat="1" applyFont="1" applyFill="1" applyBorder="1" applyAlignment="1">
      <alignment horizontal="center"/>
    </xf>
    <xf numFmtId="40" fontId="45" fillId="0" borderId="33" xfId="6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40" fontId="45" fillId="0" borderId="33" xfId="60" applyFont="1" applyFill="1" applyBorder="1" applyAlignment="1">
      <alignment horizontal="center"/>
    </xf>
    <xf numFmtId="40" fontId="45" fillId="0" borderId="34" xfId="60" applyFont="1" applyFill="1" applyBorder="1" applyAlignment="1">
      <alignment horizontal="center"/>
    </xf>
    <xf numFmtId="49" fontId="43" fillId="0" borderId="33" xfId="0" applyNumberFormat="1" applyFont="1" applyFill="1" applyBorder="1" applyAlignment="1">
      <alignment horizontal="center"/>
    </xf>
    <xf numFmtId="0" fontId="45" fillId="0" borderId="3" xfId="0" applyFont="1" applyFill="1" applyBorder="1" applyAlignment="1">
      <alignment horizontal="center"/>
    </xf>
    <xf numFmtId="40" fontId="45" fillId="0" borderId="3" xfId="60" applyFont="1" applyFill="1" applyBorder="1" applyAlignment="1">
      <alignment horizontal="center" vertical="center"/>
    </xf>
    <xf numFmtId="40" fontId="45" fillId="0" borderId="3" xfId="60" applyFont="1" applyFill="1" applyBorder="1" applyAlignment="1">
      <alignment horizontal="center"/>
    </xf>
    <xf numFmtId="40" fontId="45" fillId="0" borderId="24" xfId="60" applyFont="1" applyFill="1" applyBorder="1" applyAlignment="1">
      <alignment horizontal="center"/>
    </xf>
    <xf numFmtId="40" fontId="43" fillId="0" borderId="17" xfId="60" applyFont="1" applyFill="1" applyBorder="1" applyAlignment="1">
      <alignment horizontal="center"/>
    </xf>
    <xf numFmtId="49" fontId="43" fillId="0" borderId="17" xfId="0" applyNumberFormat="1" applyFont="1" applyFill="1" applyBorder="1" applyAlignment="1">
      <alignment horizontal="center"/>
    </xf>
    <xf numFmtId="3" fontId="45" fillId="0" borderId="22" xfId="0" applyNumberFormat="1" applyFont="1" applyFill="1" applyBorder="1" applyAlignment="1">
      <alignment horizontal="center" vertical="center"/>
    </xf>
    <xf numFmtId="40" fontId="45" fillId="0" borderId="34" xfId="60" applyFont="1" applyFill="1" applyBorder="1" applyAlignment="1">
      <alignment horizontal="center" vertical="center"/>
    </xf>
    <xf numFmtId="49" fontId="43" fillId="0" borderId="8" xfId="0" applyNumberFormat="1" applyFont="1" applyFill="1" applyBorder="1" applyAlignment="1">
      <alignment horizontal="center"/>
    </xf>
    <xf numFmtId="38" fontId="43" fillId="7" borderId="32" xfId="60" applyNumberFormat="1" applyFont="1" applyFill="1" applyBorder="1" applyAlignment="1" applyProtection="1">
      <alignment horizontal="center" vertical="center"/>
    </xf>
    <xf numFmtId="49" fontId="43" fillId="7" borderId="32" xfId="60" applyNumberFormat="1" applyFont="1" applyFill="1" applyBorder="1" applyAlignment="1" applyProtection="1">
      <alignment horizontal="center"/>
    </xf>
    <xf numFmtId="38" fontId="44" fillId="7" borderId="39" xfId="60" applyNumberFormat="1" applyFont="1" applyFill="1" applyBorder="1" applyAlignment="1" applyProtection="1">
      <alignment horizontal="left"/>
    </xf>
    <xf numFmtId="38" fontId="45" fillId="0" borderId="35" xfId="60" applyNumberFormat="1" applyFont="1" applyFill="1" applyBorder="1" applyAlignment="1" applyProtection="1">
      <alignment horizontal="center"/>
    </xf>
    <xf numFmtId="0" fontId="45" fillId="7" borderId="40" xfId="0" applyFont="1" applyFill="1" applyBorder="1" applyAlignment="1">
      <alignment horizontal="left"/>
    </xf>
    <xf numFmtId="3" fontId="45" fillId="0" borderId="32" xfId="0" applyNumberFormat="1" applyFont="1" applyFill="1" applyBorder="1" applyAlignment="1">
      <alignment horizontal="center" vertical="center"/>
    </xf>
    <xf numFmtId="38" fontId="45" fillId="0" borderId="32" xfId="60" applyNumberFormat="1" applyFont="1" applyFill="1" applyBorder="1" applyAlignment="1" applyProtection="1">
      <alignment horizontal="center"/>
    </xf>
    <xf numFmtId="40" fontId="45" fillId="7" borderId="39" xfId="60" applyFont="1" applyFill="1" applyBorder="1" applyAlignment="1">
      <alignment horizontal="center"/>
    </xf>
    <xf numFmtId="40" fontId="45" fillId="7" borderId="22" xfId="60" applyFont="1" applyFill="1" applyBorder="1" applyAlignment="1">
      <alignment horizontal="center"/>
    </xf>
    <xf numFmtId="40" fontId="45" fillId="7" borderId="23" xfId="60" applyFont="1" applyFill="1" applyBorder="1" applyAlignment="1">
      <alignment horizontal="center"/>
    </xf>
    <xf numFmtId="40" fontId="43" fillId="0" borderId="35" xfId="60" applyFont="1" applyBorder="1" applyAlignment="1">
      <alignment horizontal="center" vertical="center"/>
    </xf>
    <xf numFmtId="38" fontId="45" fillId="7" borderId="32" xfId="60" applyNumberFormat="1" applyFont="1" applyFill="1" applyBorder="1" applyAlignment="1">
      <alignment horizontal="center" vertical="center"/>
    </xf>
    <xf numFmtId="3" fontId="44" fillId="0" borderId="35" xfId="0" applyNumberFormat="1" applyFont="1" applyFill="1" applyBorder="1" applyAlignment="1">
      <alignment horizontal="left" vertical="center"/>
    </xf>
    <xf numFmtId="0" fontId="45" fillId="0" borderId="38" xfId="0" applyFont="1" applyFill="1" applyBorder="1" applyAlignment="1" applyProtection="1">
      <alignment horizontal="center"/>
    </xf>
    <xf numFmtId="43" fontId="60" fillId="0" borderId="32" xfId="60" applyNumberFormat="1" applyFont="1" applyFill="1" applyBorder="1" applyAlignment="1">
      <alignment vertical="center"/>
    </xf>
    <xf numFmtId="43" fontId="60" fillId="0" borderId="35" xfId="0" applyNumberFormat="1" applyFont="1" applyBorder="1" applyAlignment="1">
      <alignment vertical="center"/>
    </xf>
    <xf numFmtId="38" fontId="45" fillId="7" borderId="35" xfId="60" applyNumberFormat="1" applyFont="1" applyFill="1" applyBorder="1" applyAlignment="1" applyProtection="1">
      <alignment horizontal="left"/>
    </xf>
    <xf numFmtId="0" fontId="45" fillId="0" borderId="32" xfId="0" applyFont="1" applyBorder="1" applyAlignment="1">
      <alignment horizontal="center" vertical="center"/>
    </xf>
    <xf numFmtId="2" fontId="45" fillId="0" borderId="32" xfId="0" applyNumberFormat="1" applyFont="1" applyBorder="1" applyAlignment="1">
      <alignment horizontal="right" vertical="center"/>
    </xf>
    <xf numFmtId="43" fontId="45" fillId="0" borderId="32" xfId="60" applyNumberFormat="1" applyFont="1" applyFill="1" applyBorder="1" applyAlignment="1">
      <alignment vertical="center"/>
    </xf>
    <xf numFmtId="43" fontId="45" fillId="0" borderId="35" xfId="0" applyNumberFormat="1" applyFont="1" applyBorder="1" applyAlignment="1">
      <alignment vertical="center"/>
    </xf>
    <xf numFmtId="2" fontId="45" fillId="0" borderId="32" xfId="0" applyNumberFormat="1" applyFont="1" applyBorder="1"/>
    <xf numFmtId="43" fontId="45" fillId="0" borderId="32" xfId="0" applyNumberFormat="1" applyFont="1" applyBorder="1" applyAlignment="1">
      <alignment vertical="center"/>
    </xf>
    <xf numFmtId="0" fontId="45" fillId="0" borderId="37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5" fillId="7" borderId="35" xfId="60" applyNumberFormat="1" applyFont="1" applyFill="1" applyBorder="1" applyAlignment="1" applyProtection="1">
      <alignment horizontal="left" vertical="center"/>
    </xf>
    <xf numFmtId="0" fontId="45" fillId="7" borderId="38" xfId="60" applyNumberFormat="1" applyFont="1" applyFill="1" applyBorder="1" applyAlignment="1" applyProtection="1">
      <alignment horizontal="left" vertical="center"/>
    </xf>
    <xf numFmtId="40" fontId="45" fillId="0" borderId="0" xfId="60" applyFont="1" applyFill="1" applyAlignment="1">
      <alignment horizontal="center" vertical="center"/>
    </xf>
    <xf numFmtId="40" fontId="45" fillId="0" borderId="0" xfId="60" applyFont="1" applyFill="1" applyAlignment="1">
      <alignment horizontal="center"/>
    </xf>
    <xf numFmtId="49" fontId="43" fillId="0" borderId="0" xfId="0" applyNumberFormat="1" applyFont="1" applyFill="1" applyAlignment="1">
      <alignment horizontal="center"/>
    </xf>
    <xf numFmtId="0" fontId="60" fillId="0" borderId="0" xfId="43" applyFont="1" applyAlignment="1">
      <alignment horizontal="left" vertical="center"/>
    </xf>
    <xf numFmtId="190" fontId="45" fillId="0" borderId="43" xfId="62" applyNumberFormat="1" applyFont="1" applyBorder="1" applyAlignment="1">
      <alignment horizontal="left" vertical="center"/>
    </xf>
    <xf numFmtId="190" fontId="45" fillId="0" borderId="42" xfId="62" applyNumberFormat="1" applyFont="1" applyBorder="1" applyAlignment="1">
      <alignment horizontal="left" vertical="center"/>
    </xf>
    <xf numFmtId="190" fontId="45" fillId="0" borderId="44" xfId="62" applyNumberFormat="1" applyFont="1" applyBorder="1" applyAlignment="1">
      <alignment horizontal="left" vertical="center"/>
    </xf>
    <xf numFmtId="3" fontId="45" fillId="0" borderId="35" xfId="0" applyNumberFormat="1" applyFont="1" applyFill="1" applyBorder="1" applyAlignment="1">
      <alignment horizontal="left"/>
    </xf>
    <xf numFmtId="3" fontId="45" fillId="0" borderId="40" xfId="0" applyNumberFormat="1" applyFont="1" applyFill="1" applyBorder="1" applyAlignment="1">
      <alignment horizontal="left"/>
    </xf>
    <xf numFmtId="3" fontId="45" fillId="0" borderId="38" xfId="0" applyNumberFormat="1" applyFont="1" applyFill="1" applyBorder="1" applyAlignment="1">
      <alignment horizontal="left"/>
    </xf>
    <xf numFmtId="0" fontId="45" fillId="0" borderId="2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38" fontId="53" fillId="0" borderId="19" xfId="60" applyNumberFormat="1" applyFont="1" applyFill="1" applyBorder="1" applyAlignment="1">
      <alignment horizontal="center"/>
    </xf>
    <xf numFmtId="38" fontId="53" fillId="0" borderId="20" xfId="60" applyNumberFormat="1" applyFont="1" applyFill="1" applyBorder="1" applyAlignment="1">
      <alignment horizontal="center"/>
    </xf>
    <xf numFmtId="38" fontId="53" fillId="0" borderId="21" xfId="60" applyNumberFormat="1" applyFont="1" applyFill="1" applyBorder="1" applyAlignment="1">
      <alignment horizontal="center"/>
    </xf>
    <xf numFmtId="0" fontId="42" fillId="0" borderId="0" xfId="43" applyFont="1" applyAlignment="1">
      <alignment horizontal="center" vertical="center"/>
    </xf>
    <xf numFmtId="0" fontId="43" fillId="0" borderId="11" xfId="66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vertical="center"/>
    </xf>
    <xf numFmtId="0" fontId="43" fillId="0" borderId="31" xfId="66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vertical="center"/>
    </xf>
    <xf numFmtId="0" fontId="49" fillId="0" borderId="28" xfId="0" applyFont="1" applyFill="1" applyBorder="1" applyAlignment="1">
      <alignment vertical="center"/>
    </xf>
    <xf numFmtId="0" fontId="49" fillId="0" borderId="19" xfId="0" applyFont="1" applyFill="1" applyBorder="1" applyAlignment="1">
      <alignment vertical="center"/>
    </xf>
    <xf numFmtId="0" fontId="49" fillId="0" borderId="20" xfId="0" applyFont="1" applyFill="1" applyBorder="1" applyAlignment="1">
      <alignment vertical="center"/>
    </xf>
    <xf numFmtId="0" fontId="49" fillId="0" borderId="21" xfId="0" applyFont="1" applyFill="1" applyBorder="1" applyAlignment="1">
      <alignment vertical="center"/>
    </xf>
    <xf numFmtId="0" fontId="43" fillId="0" borderId="24" xfId="66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45" fillId="0" borderId="43" xfId="43" applyFont="1" applyBorder="1" applyAlignment="1">
      <alignment horizontal="left" vertical="center"/>
    </xf>
    <xf numFmtId="0" fontId="45" fillId="0" borderId="42" xfId="43" applyFont="1" applyBorder="1" applyAlignment="1">
      <alignment horizontal="left" vertical="center"/>
    </xf>
    <xf numFmtId="0" fontId="45" fillId="0" borderId="44" xfId="43" applyFont="1" applyBorder="1" applyAlignment="1">
      <alignment horizontal="left" vertical="center"/>
    </xf>
    <xf numFmtId="0" fontId="45" fillId="0" borderId="35" xfId="43" applyFont="1" applyBorder="1" applyAlignment="1">
      <alignment horizontal="left" vertical="center"/>
    </xf>
    <xf numFmtId="0" fontId="45" fillId="0" borderId="40" xfId="43" applyFont="1" applyBorder="1" applyAlignment="1">
      <alignment horizontal="left" vertical="center"/>
    </xf>
    <xf numFmtId="0" fontId="45" fillId="0" borderId="38" xfId="43" applyFont="1" applyBorder="1" applyAlignment="1">
      <alignment horizontal="left" vertical="center"/>
    </xf>
    <xf numFmtId="0" fontId="45" fillId="0" borderId="45" xfId="43" applyFont="1" applyFill="1" applyBorder="1" applyAlignment="1">
      <alignment horizontal="right" vertical="center"/>
    </xf>
    <xf numFmtId="0" fontId="45" fillId="0" borderId="26" xfId="43" applyFont="1" applyFill="1" applyBorder="1" applyAlignment="1">
      <alignment horizontal="right" vertical="center"/>
    </xf>
    <xf numFmtId="0" fontId="45" fillId="0" borderId="46" xfId="43" applyFont="1" applyFill="1" applyBorder="1" applyAlignment="1">
      <alignment horizontal="right" vertical="center"/>
    </xf>
    <xf numFmtId="0" fontId="60" fillId="0" borderId="0" xfId="43" applyFont="1" applyAlignment="1">
      <alignment horizontal="center" vertical="center"/>
    </xf>
    <xf numFmtId="0" fontId="45" fillId="0" borderId="2" xfId="43" applyFont="1" applyBorder="1" applyAlignment="1">
      <alignment horizontal="center" vertical="center"/>
    </xf>
    <xf numFmtId="0" fontId="45" fillId="0" borderId="20" xfId="43" applyFont="1" applyBorder="1" applyAlignment="1">
      <alignment horizontal="center" vertical="center"/>
    </xf>
    <xf numFmtId="0" fontId="45" fillId="0" borderId="24" xfId="43" applyFont="1" applyBorder="1" applyAlignment="1">
      <alignment horizontal="center" vertical="center"/>
    </xf>
    <xf numFmtId="0" fontId="45" fillId="0" borderId="17" xfId="43" applyFont="1" applyBorder="1" applyAlignment="1">
      <alignment horizontal="center" vertical="center"/>
    </xf>
    <xf numFmtId="0" fontId="48" fillId="0" borderId="24" xfId="43" applyFont="1" applyBorder="1" applyAlignment="1">
      <alignment horizontal="center" vertical="center"/>
    </xf>
    <xf numFmtId="0" fontId="48" fillId="0" borderId="2" xfId="43" applyFont="1" applyBorder="1" applyAlignment="1">
      <alignment horizontal="center" vertical="center"/>
    </xf>
    <xf numFmtId="0" fontId="48" fillId="0" borderId="17" xfId="43" applyFont="1" applyBorder="1" applyAlignment="1">
      <alignment horizontal="center" vertical="center"/>
    </xf>
    <xf numFmtId="0" fontId="45" fillId="0" borderId="24" xfId="43" applyFont="1" applyBorder="1" applyAlignment="1">
      <alignment horizontal="left" vertical="center"/>
    </xf>
    <xf numFmtId="0" fontId="45" fillId="0" borderId="2" xfId="43" applyFont="1" applyBorder="1" applyAlignment="1">
      <alignment horizontal="left" vertical="center"/>
    </xf>
    <xf numFmtId="0" fontId="45" fillId="0" borderId="19" xfId="43" applyFont="1" applyBorder="1" applyAlignment="1">
      <alignment horizontal="left" vertical="center"/>
    </xf>
    <xf numFmtId="0" fontId="45" fillId="0" borderId="20" xfId="43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 wrapText="1"/>
    </xf>
    <xf numFmtId="0" fontId="43" fillId="0" borderId="11" xfId="43" applyFont="1" applyBorder="1" applyAlignment="1">
      <alignment horizontal="center" vertical="center"/>
    </xf>
    <xf numFmtId="0" fontId="43" fillId="0" borderId="15" xfId="43" applyFont="1" applyBorder="1" applyAlignment="1">
      <alignment horizontal="center" vertical="center"/>
    </xf>
    <xf numFmtId="0" fontId="43" fillId="0" borderId="31" xfId="43" applyFont="1" applyBorder="1" applyAlignment="1">
      <alignment horizontal="center" vertical="center"/>
    </xf>
    <xf numFmtId="0" fontId="43" fillId="0" borderId="28" xfId="43" applyFont="1" applyBorder="1" applyAlignment="1">
      <alignment horizontal="center" vertical="center"/>
    </xf>
    <xf numFmtId="0" fontId="43" fillId="0" borderId="19" xfId="43" applyFont="1" applyBorder="1" applyAlignment="1">
      <alignment horizontal="center" vertical="center"/>
    </xf>
    <xf numFmtId="0" fontId="43" fillId="0" borderId="21" xfId="43" applyFont="1" applyBorder="1" applyAlignment="1">
      <alignment horizontal="center" vertical="center"/>
    </xf>
    <xf numFmtId="0" fontId="43" fillId="0" borderId="3" xfId="43" applyFont="1" applyBorder="1" applyAlignment="1">
      <alignment horizontal="center" vertical="center"/>
    </xf>
    <xf numFmtId="40" fontId="45" fillId="0" borderId="24" xfId="60" applyFont="1" applyBorder="1" applyAlignment="1">
      <alignment horizontal="center" vertical="center"/>
    </xf>
    <xf numFmtId="40" fontId="45" fillId="0" borderId="17" xfId="60" applyFont="1" applyBorder="1" applyAlignment="1">
      <alignment horizontal="center" vertical="center"/>
    </xf>
    <xf numFmtId="40" fontId="45" fillId="0" borderId="24" xfId="43" applyNumberFormat="1" applyFont="1" applyBorder="1" applyAlignment="1">
      <alignment horizontal="center" vertical="center"/>
    </xf>
    <xf numFmtId="0" fontId="55" fillId="7" borderId="35" xfId="60" applyNumberFormat="1" applyFont="1" applyFill="1" applyBorder="1" applyAlignment="1" applyProtection="1">
      <alignment horizontal="left" vertical="center"/>
    </xf>
    <xf numFmtId="0" fontId="55" fillId="7" borderId="38" xfId="60" applyNumberFormat="1" applyFont="1" applyFill="1" applyBorder="1" applyAlignment="1" applyProtection="1">
      <alignment horizontal="left" vertical="center"/>
    </xf>
    <xf numFmtId="3" fontId="45" fillId="0" borderId="35" xfId="0" applyNumberFormat="1" applyFont="1" applyFill="1" applyBorder="1" applyAlignment="1">
      <alignment horizontal="left" vertical="center"/>
    </xf>
    <xf numFmtId="3" fontId="45" fillId="0" borderId="38" xfId="0" applyNumberFormat="1" applyFont="1" applyFill="1" applyBorder="1" applyAlignment="1">
      <alignment horizontal="left" vertical="center"/>
    </xf>
    <xf numFmtId="0" fontId="57" fillId="7" borderId="35" xfId="60" applyNumberFormat="1" applyFont="1" applyFill="1" applyBorder="1" applyAlignment="1" applyProtection="1">
      <alignment horizontal="center" vertical="center"/>
    </xf>
    <xf numFmtId="0" fontId="57" fillId="7" borderId="38" xfId="60" applyNumberFormat="1" applyFont="1" applyFill="1" applyBorder="1" applyAlignment="1" applyProtection="1">
      <alignment horizontal="center" vertical="center"/>
    </xf>
    <xf numFmtId="38" fontId="45" fillId="7" borderId="35" xfId="60" applyNumberFormat="1" applyFont="1" applyFill="1" applyBorder="1" applyAlignment="1" applyProtection="1">
      <alignment horizontal="left" vertical="center"/>
    </xf>
    <xf numFmtId="38" fontId="45" fillId="7" borderId="38" xfId="60" applyNumberFormat="1" applyFont="1" applyFill="1" applyBorder="1" applyAlignment="1" applyProtection="1">
      <alignment horizontal="left" vertical="center"/>
    </xf>
    <xf numFmtId="0" fontId="45" fillId="0" borderId="35" xfId="0" applyFont="1" applyFill="1" applyBorder="1" applyAlignment="1">
      <alignment horizontal="left" vertical="center"/>
    </xf>
    <xf numFmtId="0" fontId="45" fillId="0" borderId="38" xfId="0" applyFont="1" applyFill="1" applyBorder="1" applyAlignment="1">
      <alignment horizontal="left" vertical="center"/>
    </xf>
    <xf numFmtId="38" fontId="46" fillId="7" borderId="35" xfId="60" applyNumberFormat="1" applyFont="1" applyFill="1" applyBorder="1" applyAlignment="1" applyProtection="1">
      <alignment horizontal="left" vertical="center"/>
    </xf>
    <xf numFmtId="38" fontId="46" fillId="7" borderId="38" xfId="60" applyNumberFormat="1" applyFont="1" applyFill="1" applyBorder="1" applyAlignment="1" applyProtection="1">
      <alignment horizontal="left" vertical="center"/>
    </xf>
    <xf numFmtId="38" fontId="47" fillId="7" borderId="35" xfId="60" applyNumberFormat="1" applyFont="1" applyFill="1" applyBorder="1" applyAlignment="1" applyProtection="1">
      <alignment horizontal="center"/>
    </xf>
    <xf numFmtId="38" fontId="47" fillId="7" borderId="38" xfId="60" applyNumberFormat="1" applyFont="1" applyFill="1" applyBorder="1" applyAlignment="1" applyProtection="1">
      <alignment horizontal="center"/>
    </xf>
    <xf numFmtId="38" fontId="43" fillId="7" borderId="35" xfId="60" applyNumberFormat="1" applyFont="1" applyFill="1" applyBorder="1" applyAlignment="1" applyProtection="1">
      <alignment horizontal="left" vertical="center"/>
    </xf>
    <xf numFmtId="38" fontId="43" fillId="7" borderId="38" xfId="60" applyNumberFormat="1" applyFont="1" applyFill="1" applyBorder="1" applyAlignment="1" applyProtection="1">
      <alignment horizontal="left" vertical="center"/>
    </xf>
    <xf numFmtId="0" fontId="57" fillId="7" borderId="35" xfId="60" applyNumberFormat="1" applyFont="1" applyFill="1" applyBorder="1" applyAlignment="1" applyProtection="1">
      <alignment horizontal="left" vertical="center"/>
    </xf>
    <xf numFmtId="0" fontId="57" fillId="7" borderId="38" xfId="60" applyNumberFormat="1" applyFont="1" applyFill="1" applyBorder="1" applyAlignment="1" applyProtection="1">
      <alignment horizontal="left" vertical="center"/>
    </xf>
    <xf numFmtId="38" fontId="44" fillId="7" borderId="43" xfId="60" applyNumberFormat="1" applyFont="1" applyFill="1" applyBorder="1" applyAlignment="1" applyProtection="1">
      <alignment horizontal="left"/>
    </xf>
    <xf numFmtId="38" fontId="44" fillId="7" borderId="44" xfId="60" applyNumberFormat="1" applyFont="1" applyFill="1" applyBorder="1" applyAlignment="1" applyProtection="1">
      <alignment horizontal="left"/>
    </xf>
    <xf numFmtId="38" fontId="43" fillId="7" borderId="35" xfId="60" applyNumberFormat="1" applyFont="1" applyFill="1" applyBorder="1" applyAlignment="1" applyProtection="1">
      <alignment horizontal="left"/>
    </xf>
    <xf numFmtId="38" fontId="43" fillId="7" borderId="38" xfId="60" applyNumberFormat="1" applyFont="1" applyFill="1" applyBorder="1" applyAlignment="1" applyProtection="1">
      <alignment horizontal="left"/>
    </xf>
    <xf numFmtId="38" fontId="55" fillId="7" borderId="35" xfId="60" applyNumberFormat="1" applyFont="1" applyFill="1" applyBorder="1" applyAlignment="1" applyProtection="1">
      <alignment horizontal="left"/>
    </xf>
    <xf numFmtId="38" fontId="55" fillId="7" borderId="38" xfId="60" applyNumberFormat="1" applyFont="1" applyFill="1" applyBorder="1" applyAlignment="1" applyProtection="1">
      <alignment horizontal="left"/>
    </xf>
    <xf numFmtId="0" fontId="55" fillId="0" borderId="35" xfId="0" applyFont="1" applyFill="1" applyBorder="1" applyAlignment="1">
      <alignment horizontal="center"/>
    </xf>
    <xf numFmtId="0" fontId="55" fillId="0" borderId="38" xfId="0" applyFont="1" applyFill="1" applyBorder="1" applyAlignment="1">
      <alignment horizontal="center"/>
    </xf>
    <xf numFmtId="3" fontId="57" fillId="0" borderId="41" xfId="0" applyNumberFormat="1" applyFont="1" applyFill="1" applyBorder="1" applyAlignment="1">
      <alignment horizontal="left" vertical="center"/>
    </xf>
    <xf numFmtId="3" fontId="57" fillId="0" borderId="39" xfId="0" applyNumberFormat="1" applyFont="1" applyFill="1" applyBorder="1" applyAlignment="1">
      <alignment horizontal="left" vertical="center"/>
    </xf>
    <xf numFmtId="0" fontId="57" fillId="0" borderId="24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38" fontId="57" fillId="7" borderId="35" xfId="60" applyNumberFormat="1" applyFont="1" applyFill="1" applyBorder="1" applyAlignment="1" applyProtection="1">
      <alignment horizontal="center" vertical="center"/>
    </xf>
    <xf numFmtId="38" fontId="57" fillId="7" borderId="38" xfId="60" applyNumberFormat="1" applyFont="1" applyFill="1" applyBorder="1" applyAlignment="1" applyProtection="1">
      <alignment horizontal="center" vertical="center"/>
    </xf>
    <xf numFmtId="3" fontId="57" fillId="0" borderId="35" xfId="0" applyNumberFormat="1" applyFont="1" applyFill="1" applyBorder="1" applyAlignment="1">
      <alignment horizontal="left" vertical="center"/>
    </xf>
    <xf numFmtId="3" fontId="57" fillId="0" borderId="38" xfId="0" applyNumberFormat="1" applyFont="1" applyFill="1" applyBorder="1" applyAlignment="1">
      <alignment horizontal="left" vertical="center"/>
    </xf>
    <xf numFmtId="38" fontId="57" fillId="7" borderId="35" xfId="60" applyNumberFormat="1" applyFont="1" applyFill="1" applyBorder="1" applyAlignment="1" applyProtection="1">
      <alignment horizontal="center"/>
    </xf>
    <xf numFmtId="38" fontId="57" fillId="7" borderId="38" xfId="60" applyNumberFormat="1" applyFont="1" applyFill="1" applyBorder="1" applyAlignment="1" applyProtection="1">
      <alignment horizontal="center"/>
    </xf>
    <xf numFmtId="0" fontId="57" fillId="0" borderId="35" xfId="0" applyFont="1" applyFill="1" applyBorder="1" applyAlignment="1">
      <alignment horizontal="left" vertical="center"/>
    </xf>
    <xf numFmtId="0" fontId="57" fillId="0" borderId="38" xfId="0" applyFont="1" applyFill="1" applyBorder="1" applyAlignment="1">
      <alignment horizontal="left" vertical="center"/>
    </xf>
    <xf numFmtId="0" fontId="55" fillId="0" borderId="35" xfId="0" applyFont="1" applyFill="1" applyBorder="1" applyAlignment="1">
      <alignment horizontal="left" vertical="center"/>
    </xf>
    <xf numFmtId="0" fontId="55" fillId="0" borderId="38" xfId="0" applyFont="1" applyFill="1" applyBorder="1" applyAlignment="1">
      <alignment horizontal="left"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6" fillId="0" borderId="3" xfId="0" applyFont="1" applyBorder="1" applyAlignment="1">
      <alignment horizontal="left" vertical="center"/>
    </xf>
    <xf numFmtId="0" fontId="46" fillId="0" borderId="48" xfId="0" applyFont="1" applyBorder="1" applyAlignment="1">
      <alignment horizontal="right" vertical="center"/>
    </xf>
    <xf numFmtId="0" fontId="46" fillId="0" borderId="47" xfId="0" applyFont="1" applyBorder="1" applyAlignment="1">
      <alignment horizontal="right" vertical="center"/>
    </xf>
    <xf numFmtId="0" fontId="46" fillId="0" borderId="49" xfId="0" applyFont="1" applyBorder="1" applyAlignment="1">
      <alignment horizontal="right" vertical="center"/>
    </xf>
    <xf numFmtId="0" fontId="57" fillId="0" borderId="7" xfId="0" applyFont="1" applyFill="1" applyBorder="1" applyAlignment="1">
      <alignment horizontal="center" vertical="center"/>
    </xf>
    <xf numFmtId="0" fontId="57" fillId="0" borderId="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7" fillId="0" borderId="37" xfId="0" applyFont="1" applyFill="1" applyBorder="1" applyAlignment="1">
      <alignment horizontal="left"/>
    </xf>
    <xf numFmtId="0" fontId="57" fillId="0" borderId="36" xfId="0" applyFont="1" applyFill="1" applyBorder="1" applyAlignment="1">
      <alignment horizontal="left"/>
    </xf>
    <xf numFmtId="0" fontId="58" fillId="0" borderId="35" xfId="0" applyFont="1" applyFill="1" applyBorder="1" applyAlignment="1">
      <alignment horizontal="left"/>
    </xf>
    <xf numFmtId="0" fontId="58" fillId="0" borderId="38" xfId="0" applyFont="1" applyFill="1" applyBorder="1" applyAlignment="1">
      <alignment horizontal="left"/>
    </xf>
    <xf numFmtId="40" fontId="57" fillId="0" borderId="12" xfId="60" applyFont="1" applyFill="1" applyBorder="1" applyAlignment="1">
      <alignment horizontal="center" vertical="center"/>
    </xf>
    <xf numFmtId="40" fontId="57" fillId="0" borderId="15" xfId="60" applyFont="1" applyFill="1" applyBorder="1" applyAlignment="1">
      <alignment horizontal="center" vertical="center"/>
    </xf>
    <xf numFmtId="49" fontId="57" fillId="0" borderId="34" xfId="0" applyNumberFormat="1" applyFont="1" applyFill="1" applyBorder="1" applyAlignment="1">
      <alignment horizontal="center" vertical="center"/>
    </xf>
    <xf numFmtId="49" fontId="57" fillId="0" borderId="15" xfId="0" applyNumberFormat="1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left"/>
    </xf>
    <xf numFmtId="0" fontId="58" fillId="0" borderId="44" xfId="0" applyFont="1" applyFill="1" applyBorder="1" applyAlignment="1">
      <alignment horizontal="left"/>
    </xf>
    <xf numFmtId="0" fontId="55" fillId="0" borderId="37" xfId="0" applyFont="1" applyFill="1" applyBorder="1" applyAlignment="1">
      <alignment horizontal="center"/>
    </xf>
    <xf numFmtId="0" fontId="55" fillId="0" borderId="36" xfId="0" applyFont="1" applyFill="1" applyBorder="1" applyAlignment="1">
      <alignment horizontal="center"/>
    </xf>
    <xf numFmtId="0" fontId="57" fillId="0" borderId="43" xfId="0" applyFont="1" applyFill="1" applyBorder="1" applyAlignment="1">
      <alignment horizontal="left"/>
    </xf>
    <xf numFmtId="0" fontId="57" fillId="0" borderId="44" xfId="0" applyFont="1" applyFill="1" applyBorder="1" applyAlignment="1">
      <alignment horizontal="left"/>
    </xf>
    <xf numFmtId="3" fontId="55" fillId="0" borderId="35" xfId="0" applyNumberFormat="1" applyFont="1" applyFill="1" applyBorder="1" applyAlignment="1">
      <alignment horizontal="left" vertical="center"/>
    </xf>
    <xf numFmtId="3" fontId="55" fillId="0" borderId="38" xfId="0" applyNumberFormat="1" applyFont="1" applyFill="1" applyBorder="1" applyAlignment="1">
      <alignment horizontal="left" vertical="center"/>
    </xf>
    <xf numFmtId="3" fontId="58" fillId="0" borderId="43" xfId="0" applyNumberFormat="1" applyFont="1" applyFill="1" applyBorder="1" applyAlignment="1">
      <alignment horizontal="left" vertical="center"/>
    </xf>
    <xf numFmtId="3" fontId="58" fillId="0" borderId="44" xfId="0" applyNumberFormat="1" applyFont="1" applyFill="1" applyBorder="1" applyAlignment="1">
      <alignment horizontal="left" vertical="center"/>
    </xf>
    <xf numFmtId="38" fontId="55" fillId="7" borderId="35" xfId="60" applyNumberFormat="1" applyFont="1" applyFill="1" applyBorder="1" applyAlignment="1" applyProtection="1">
      <alignment horizontal="left" vertical="center"/>
    </xf>
    <xf numFmtId="38" fontId="55" fillId="7" borderId="38" xfId="60" applyNumberFormat="1" applyFont="1" applyFill="1" applyBorder="1" applyAlignment="1" applyProtection="1">
      <alignment horizontal="left" vertical="center"/>
    </xf>
    <xf numFmtId="3" fontId="43" fillId="0" borderId="41" xfId="0" applyNumberFormat="1" applyFont="1" applyFill="1" applyBorder="1" applyAlignment="1">
      <alignment horizontal="center" vertical="center"/>
    </xf>
    <xf numFmtId="3" fontId="43" fillId="0" borderId="39" xfId="0" applyNumberFormat="1" applyFont="1" applyFill="1" applyBorder="1" applyAlignment="1">
      <alignment horizontal="center" vertical="center"/>
    </xf>
    <xf numFmtId="38" fontId="57" fillId="0" borderId="35" xfId="60" applyNumberFormat="1" applyFont="1" applyFill="1" applyBorder="1" applyAlignment="1" applyProtection="1">
      <alignment horizontal="left" vertical="center"/>
    </xf>
    <xf numFmtId="38" fontId="57" fillId="0" borderId="38" xfId="60" applyNumberFormat="1" applyFont="1" applyFill="1" applyBorder="1" applyAlignment="1" applyProtection="1">
      <alignment horizontal="left" vertical="center"/>
    </xf>
    <xf numFmtId="3" fontId="43" fillId="0" borderId="41" xfId="0" applyNumberFormat="1" applyFont="1" applyFill="1" applyBorder="1" applyAlignment="1">
      <alignment horizontal="left" vertical="center"/>
    </xf>
    <xf numFmtId="3" fontId="43" fillId="0" borderId="39" xfId="0" applyNumberFormat="1" applyFont="1" applyFill="1" applyBorder="1" applyAlignment="1">
      <alignment horizontal="left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left" vertical="center"/>
    </xf>
    <xf numFmtId="0" fontId="45" fillId="0" borderId="36" xfId="0" applyFont="1" applyFill="1" applyBorder="1" applyAlignment="1">
      <alignment horizontal="left" vertical="center"/>
    </xf>
    <xf numFmtId="3" fontId="45" fillId="0" borderId="41" xfId="0" applyNumberFormat="1" applyFont="1" applyFill="1" applyBorder="1" applyAlignment="1">
      <alignment horizontal="left" vertical="center"/>
    </xf>
    <xf numFmtId="3" fontId="45" fillId="0" borderId="39" xfId="0" applyNumberFormat="1" applyFont="1" applyFill="1" applyBorder="1" applyAlignment="1">
      <alignment horizontal="left" vertical="center"/>
    </xf>
    <xf numFmtId="0" fontId="43" fillId="0" borderId="35" xfId="0" applyFont="1" applyFill="1" applyBorder="1" applyAlignment="1">
      <alignment horizontal="left" vertical="center"/>
    </xf>
    <xf numFmtId="0" fontId="43" fillId="0" borderId="38" xfId="0" applyFont="1" applyFill="1" applyBorder="1" applyAlignment="1">
      <alignment horizontal="left" vertical="center"/>
    </xf>
    <xf numFmtId="38" fontId="57" fillId="0" borderId="35" xfId="60" applyNumberFormat="1" applyFont="1" applyFill="1" applyBorder="1" applyAlignment="1" applyProtection="1">
      <alignment horizontal="left"/>
    </xf>
    <xf numFmtId="38" fontId="57" fillId="0" borderId="38" xfId="60" applyNumberFormat="1" applyFont="1" applyFill="1" applyBorder="1" applyAlignment="1" applyProtection="1">
      <alignment horizontal="left"/>
    </xf>
    <xf numFmtId="3" fontId="43" fillId="0" borderId="35" xfId="0" applyNumberFormat="1" applyFont="1" applyFill="1" applyBorder="1" applyAlignment="1">
      <alignment horizontal="left" vertical="center"/>
    </xf>
    <xf numFmtId="3" fontId="43" fillId="0" borderId="38" xfId="0" applyNumberFormat="1" applyFont="1" applyFill="1" applyBorder="1" applyAlignment="1">
      <alignment horizontal="left" vertical="center"/>
    </xf>
    <xf numFmtId="0" fontId="55" fillId="0" borderId="35" xfId="0" applyFont="1" applyBorder="1" applyAlignment="1">
      <alignment horizontal="left" vertical="center"/>
    </xf>
    <xf numFmtId="0" fontId="55" fillId="0" borderId="38" xfId="0" applyFont="1" applyBorder="1" applyAlignment="1">
      <alignment horizontal="left" vertical="center"/>
    </xf>
    <xf numFmtId="0" fontId="55" fillId="0" borderId="37" xfId="0" applyFont="1" applyBorder="1" applyAlignment="1">
      <alignment horizontal="left" vertical="center"/>
    </xf>
    <xf numFmtId="0" fontId="55" fillId="0" borderId="36" xfId="0" applyFont="1" applyBorder="1" applyAlignment="1">
      <alignment horizontal="left" vertical="center"/>
    </xf>
    <xf numFmtId="38" fontId="57" fillId="0" borderId="35" xfId="60" applyNumberFormat="1" applyFont="1" applyFill="1" applyBorder="1" applyAlignment="1" applyProtection="1">
      <alignment horizontal="center"/>
    </xf>
    <xf numFmtId="38" fontId="57" fillId="0" borderId="38" xfId="60" applyNumberFormat="1" applyFont="1" applyFill="1" applyBorder="1" applyAlignment="1" applyProtection="1">
      <alignment horizontal="center"/>
    </xf>
    <xf numFmtId="3" fontId="70" fillId="0" borderId="35" xfId="0" applyNumberFormat="1" applyFont="1" applyFill="1" applyBorder="1" applyAlignment="1">
      <alignment vertical="center"/>
    </xf>
    <xf numFmtId="3" fontId="70" fillId="0" borderId="38" xfId="0" applyNumberFormat="1" applyFont="1" applyFill="1" applyBorder="1" applyAlignment="1">
      <alignment vertical="center"/>
    </xf>
    <xf numFmtId="3" fontId="70" fillId="0" borderId="35" xfId="0" applyNumberFormat="1" applyFont="1" applyFill="1" applyBorder="1" applyAlignment="1">
      <alignment horizontal="left" vertical="center"/>
    </xf>
    <xf numFmtId="3" fontId="70" fillId="0" borderId="38" xfId="0" applyNumberFormat="1" applyFont="1" applyFill="1" applyBorder="1" applyAlignment="1">
      <alignment horizontal="left" vertical="center"/>
    </xf>
    <xf numFmtId="0" fontId="45" fillId="0" borderId="48" xfId="0" applyFont="1" applyBorder="1" applyAlignment="1">
      <alignment horizontal="right" vertical="center"/>
    </xf>
    <xf numFmtId="0" fontId="45" fillId="0" borderId="47" xfId="0" applyFont="1" applyBorder="1" applyAlignment="1">
      <alignment horizontal="right" vertical="center"/>
    </xf>
    <xf numFmtId="0" fontId="45" fillId="0" borderId="49" xfId="0" applyFont="1" applyBorder="1" applyAlignment="1">
      <alignment horizontal="right" vertical="center"/>
    </xf>
    <xf numFmtId="0" fontId="43" fillId="0" borderId="7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40" fontId="43" fillId="0" borderId="12" xfId="60" applyFont="1" applyFill="1" applyBorder="1" applyAlignment="1">
      <alignment horizontal="center" vertical="center"/>
    </xf>
    <xf numFmtId="40" fontId="43" fillId="0" borderId="15" xfId="60" applyFont="1" applyFill="1" applyBorder="1" applyAlignment="1">
      <alignment horizontal="center" vertical="center"/>
    </xf>
    <xf numFmtId="49" fontId="43" fillId="0" borderId="34" xfId="0" applyNumberFormat="1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5" fillId="0" borderId="3" xfId="0" applyFont="1" applyBorder="1" applyAlignment="1">
      <alignment horizontal="left" vertical="center"/>
    </xf>
    <xf numFmtId="0" fontId="45" fillId="0" borderId="35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center"/>
    </xf>
    <xf numFmtId="0" fontId="44" fillId="0" borderId="43" xfId="0" applyFont="1" applyFill="1" applyBorder="1" applyAlignment="1">
      <alignment horizontal="left"/>
    </xf>
    <xf numFmtId="0" fontId="44" fillId="0" borderId="44" xfId="0" applyFont="1" applyFill="1" applyBorder="1" applyAlignment="1">
      <alignment horizontal="left"/>
    </xf>
    <xf numFmtId="0" fontId="44" fillId="0" borderId="35" xfId="0" applyFont="1" applyFill="1" applyBorder="1" applyAlignment="1">
      <alignment horizontal="left"/>
    </xf>
    <xf numFmtId="0" fontId="44" fillId="0" borderId="38" xfId="0" applyFont="1" applyFill="1" applyBorder="1" applyAlignment="1">
      <alignment horizontal="left"/>
    </xf>
    <xf numFmtId="0" fontId="43" fillId="0" borderId="37" xfId="0" applyFont="1" applyFill="1" applyBorder="1" applyAlignment="1">
      <alignment horizontal="left"/>
    </xf>
    <xf numFmtId="0" fontId="43" fillId="0" borderId="36" xfId="0" applyFont="1" applyFill="1" applyBorder="1" applyAlignment="1">
      <alignment horizontal="left"/>
    </xf>
    <xf numFmtId="0" fontId="45" fillId="0" borderId="37" xfId="0" applyFont="1" applyFill="1" applyBorder="1" applyAlignment="1">
      <alignment horizontal="center"/>
    </xf>
    <xf numFmtId="0" fontId="45" fillId="0" borderId="36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left"/>
    </xf>
    <xf numFmtId="0" fontId="43" fillId="0" borderId="44" xfId="0" applyFont="1" applyFill="1" applyBorder="1" applyAlignment="1">
      <alignment horizontal="left"/>
    </xf>
    <xf numFmtId="38" fontId="43" fillId="7" borderId="35" xfId="60" applyNumberFormat="1" applyFont="1" applyFill="1" applyBorder="1" applyAlignment="1" applyProtection="1">
      <alignment horizontal="center"/>
    </xf>
    <xf numFmtId="38" fontId="43" fillId="7" borderId="38" xfId="60" applyNumberFormat="1" applyFont="1" applyFill="1" applyBorder="1" applyAlignment="1" applyProtection="1">
      <alignment horizontal="center"/>
    </xf>
    <xf numFmtId="3" fontId="44" fillId="0" borderId="43" xfId="0" applyNumberFormat="1" applyFont="1" applyFill="1" applyBorder="1" applyAlignment="1">
      <alignment horizontal="left" vertical="center"/>
    </xf>
    <xf numFmtId="3" fontId="44" fillId="0" borderId="44" xfId="0" applyNumberFormat="1" applyFont="1" applyFill="1" applyBorder="1" applyAlignment="1">
      <alignment horizontal="left" vertical="center"/>
    </xf>
    <xf numFmtId="38" fontId="43" fillId="7" borderId="35" xfId="60" applyNumberFormat="1" applyFont="1" applyFill="1" applyBorder="1" applyAlignment="1" applyProtection="1">
      <alignment horizontal="center" vertical="center"/>
    </xf>
    <xf numFmtId="38" fontId="43" fillId="7" borderId="38" xfId="60" applyNumberFormat="1" applyFont="1" applyFill="1" applyBorder="1" applyAlignment="1" applyProtection="1">
      <alignment horizontal="center" vertical="center"/>
    </xf>
    <xf numFmtId="0" fontId="43" fillId="7" borderId="35" xfId="60" applyNumberFormat="1" applyFont="1" applyFill="1" applyBorder="1" applyAlignment="1" applyProtection="1">
      <alignment horizontal="left" vertical="center"/>
    </xf>
    <xf numFmtId="0" fontId="43" fillId="7" borderId="38" xfId="60" applyNumberFormat="1" applyFont="1" applyFill="1" applyBorder="1" applyAlignment="1" applyProtection="1">
      <alignment horizontal="left" vertical="center"/>
    </xf>
    <xf numFmtId="38" fontId="43" fillId="0" borderId="35" xfId="60" applyNumberFormat="1" applyFont="1" applyFill="1" applyBorder="1" applyAlignment="1" applyProtection="1">
      <alignment horizontal="left"/>
    </xf>
    <xf numFmtId="38" fontId="43" fillId="0" borderId="38" xfId="60" applyNumberFormat="1" applyFont="1" applyFill="1" applyBorder="1" applyAlignment="1" applyProtection="1">
      <alignment horizontal="left"/>
    </xf>
    <xf numFmtId="38" fontId="43" fillId="0" borderId="35" xfId="60" applyNumberFormat="1" applyFont="1" applyFill="1" applyBorder="1" applyAlignment="1" applyProtection="1">
      <alignment horizontal="left" vertical="center"/>
    </xf>
    <xf numFmtId="38" fontId="43" fillId="0" borderId="38" xfId="60" applyNumberFormat="1" applyFont="1" applyFill="1" applyBorder="1" applyAlignment="1" applyProtection="1">
      <alignment horizontal="left" vertical="center"/>
    </xf>
    <xf numFmtId="38" fontId="43" fillId="0" borderId="35" xfId="60" applyNumberFormat="1" applyFont="1" applyFill="1" applyBorder="1" applyAlignment="1" applyProtection="1">
      <alignment horizontal="center"/>
    </xf>
    <xf numFmtId="38" fontId="43" fillId="0" borderId="38" xfId="60" applyNumberFormat="1" applyFont="1" applyFill="1" applyBorder="1" applyAlignment="1" applyProtection="1">
      <alignment horizontal="center"/>
    </xf>
    <xf numFmtId="3" fontId="45" fillId="0" borderId="35" xfId="0" applyNumberFormat="1" applyFont="1" applyFill="1" applyBorder="1" applyAlignment="1">
      <alignment vertical="center"/>
    </xf>
    <xf numFmtId="3" fontId="45" fillId="0" borderId="38" xfId="0" applyNumberFormat="1" applyFont="1" applyFill="1" applyBorder="1" applyAlignment="1">
      <alignment vertical="center"/>
    </xf>
    <xf numFmtId="0" fontId="45" fillId="7" borderId="35" xfId="60" applyNumberFormat="1" applyFont="1" applyFill="1" applyBorder="1" applyAlignment="1" applyProtection="1">
      <alignment horizontal="left" vertical="center"/>
    </xf>
    <xf numFmtId="0" fontId="45" fillId="7" borderId="38" xfId="60" applyNumberFormat="1" applyFont="1" applyFill="1" applyBorder="1" applyAlignment="1" applyProtection="1">
      <alignment horizontal="left" vertical="center"/>
    </xf>
    <xf numFmtId="38" fontId="45" fillId="7" borderId="35" xfId="60" applyNumberFormat="1" applyFont="1" applyFill="1" applyBorder="1" applyAlignment="1" applyProtection="1">
      <alignment horizontal="left"/>
    </xf>
    <xf numFmtId="38" fontId="45" fillId="7" borderId="38" xfId="60" applyNumberFormat="1" applyFont="1" applyFill="1" applyBorder="1" applyAlignment="1" applyProtection="1">
      <alignment horizontal="left"/>
    </xf>
    <xf numFmtId="0" fontId="45" fillId="0" borderId="35" xfId="0" applyFont="1" applyBorder="1" applyAlignment="1">
      <alignment horizontal="left" vertical="center"/>
    </xf>
    <xf numFmtId="0" fontId="45" fillId="0" borderId="38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3" fillId="7" borderId="35" xfId="60" applyNumberFormat="1" applyFont="1" applyFill="1" applyBorder="1" applyAlignment="1" applyProtection="1">
      <alignment horizontal="center" vertical="center"/>
    </xf>
    <xf numFmtId="0" fontId="43" fillId="7" borderId="38" xfId="60" applyNumberFormat="1" applyFont="1" applyFill="1" applyBorder="1" applyAlignment="1" applyProtection="1">
      <alignment horizontal="center" vertical="center"/>
    </xf>
    <xf numFmtId="40" fontId="35" fillId="7" borderId="50" xfId="60" applyFont="1" applyFill="1" applyBorder="1" applyAlignment="1">
      <alignment horizontal="center"/>
    </xf>
    <xf numFmtId="40" fontId="35" fillId="7" borderId="1" xfId="60" applyFont="1" applyFill="1" applyBorder="1" applyAlignment="1">
      <alignment horizontal="center"/>
    </xf>
    <xf numFmtId="0" fontId="26" fillId="7" borderId="50" xfId="68" applyFont="1" applyFill="1" applyBorder="1" applyAlignment="1">
      <alignment horizontal="center"/>
    </xf>
    <xf numFmtId="0" fontId="26" fillId="7" borderId="51" xfId="68" applyFont="1" applyFill="1" applyBorder="1" applyAlignment="1">
      <alignment horizontal="center"/>
    </xf>
    <xf numFmtId="40" fontId="62" fillId="0" borderId="7" xfId="60" applyFont="1" applyBorder="1" applyAlignment="1">
      <alignment horizontal="left"/>
    </xf>
    <xf numFmtId="40" fontId="62" fillId="0" borderId="0" xfId="60" applyFont="1" applyBorder="1" applyAlignment="1">
      <alignment horizontal="left"/>
    </xf>
    <xf numFmtId="40" fontId="3" fillId="0" borderId="0" xfId="60" applyFont="1" applyBorder="1" applyAlignment="1">
      <alignment vertical="center"/>
    </xf>
    <xf numFmtId="40" fontId="9" fillId="0" borderId="7" xfId="60" applyFont="1" applyBorder="1" applyAlignment="1">
      <alignment horizontal="center"/>
    </xf>
    <xf numFmtId="40" fontId="9" fillId="0" borderId="0" xfId="60" applyFont="1" applyBorder="1" applyAlignment="1">
      <alignment horizontal="center"/>
    </xf>
    <xf numFmtId="40" fontId="9" fillId="0" borderId="8" xfId="6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46" fillId="0" borderId="24" xfId="0" applyFont="1" applyBorder="1" applyAlignment="1">
      <alignment horizontal="left" vertical="center"/>
    </xf>
  </cellXfs>
  <cellStyles count="74">
    <cellStyle name=",;F'KOIT[[WAAHK" xfId="1" xr:uid="{00000000-0005-0000-0000-000000000000}"/>
    <cellStyle name="?? [0]_PERSONAL" xfId="2" xr:uid="{00000000-0005-0000-0000-000001000000}"/>
    <cellStyle name="???? [0.00]_????" xfId="3" xr:uid="{00000000-0005-0000-0000-000002000000}"/>
    <cellStyle name="??????[0]_PERSONAL" xfId="4" xr:uid="{00000000-0005-0000-0000-000003000000}"/>
    <cellStyle name="??????PERSONAL" xfId="5" xr:uid="{00000000-0005-0000-0000-000004000000}"/>
    <cellStyle name="?????[0]_PERSONAL" xfId="6" xr:uid="{00000000-0005-0000-0000-000005000000}"/>
    <cellStyle name="?????PERSONAL" xfId="7" xr:uid="{00000000-0005-0000-0000-000006000000}"/>
    <cellStyle name="????_????" xfId="8" xr:uid="{00000000-0005-0000-0000-000007000000}"/>
    <cellStyle name="???[0]_PERSONAL" xfId="9" xr:uid="{00000000-0005-0000-0000-000008000000}"/>
    <cellStyle name="???_PERSONAL" xfId="10" xr:uid="{00000000-0005-0000-0000-000009000000}"/>
    <cellStyle name="??_??" xfId="11" xr:uid="{00000000-0005-0000-0000-00000A000000}"/>
    <cellStyle name="?@??laroux" xfId="12" xr:uid="{00000000-0005-0000-0000-00000B000000}"/>
    <cellStyle name="=C:\WINDOWS\SYSTEM32\COMMAND.COM" xfId="13" xr:uid="{00000000-0005-0000-0000-00000C000000}"/>
    <cellStyle name="Calc Currency (0)" xfId="14" xr:uid="{00000000-0005-0000-0000-00000D000000}"/>
    <cellStyle name="Calc Currency (2)" xfId="15" xr:uid="{00000000-0005-0000-0000-00000E000000}"/>
    <cellStyle name="Calc Percent (0)" xfId="16" xr:uid="{00000000-0005-0000-0000-00000F000000}"/>
    <cellStyle name="Calc Percent (1)" xfId="17" xr:uid="{00000000-0005-0000-0000-000010000000}"/>
    <cellStyle name="Calc Percent (2)" xfId="18" xr:uid="{00000000-0005-0000-0000-000011000000}"/>
    <cellStyle name="Calc Units (0)" xfId="19" xr:uid="{00000000-0005-0000-0000-000012000000}"/>
    <cellStyle name="Calc Units (1)" xfId="20" xr:uid="{00000000-0005-0000-0000-000013000000}"/>
    <cellStyle name="Calc Units (2)" xfId="21" xr:uid="{00000000-0005-0000-0000-000014000000}"/>
    <cellStyle name="Comma [00]" xfId="22" xr:uid="{00000000-0005-0000-0000-000015000000}"/>
    <cellStyle name="Comma_50-8355เฉพาะปัว" xfId="23" xr:uid="{00000000-0005-0000-0000-000016000000}"/>
    <cellStyle name="Comma_แบบตารางใหม่" xfId="24" xr:uid="{00000000-0005-0000-0000-000017000000}"/>
    <cellStyle name="Currency [00]" xfId="25" xr:uid="{00000000-0005-0000-0000-000018000000}"/>
    <cellStyle name="Date Short" xfId="26" xr:uid="{00000000-0005-0000-0000-000019000000}"/>
    <cellStyle name="Enter Currency (0)" xfId="27" xr:uid="{00000000-0005-0000-0000-00001A000000}"/>
    <cellStyle name="Enter Currency (2)" xfId="28" xr:uid="{00000000-0005-0000-0000-00001B000000}"/>
    <cellStyle name="Enter Units (0)" xfId="29" xr:uid="{00000000-0005-0000-0000-00001C000000}"/>
    <cellStyle name="Enter Units (1)" xfId="30" xr:uid="{00000000-0005-0000-0000-00001D000000}"/>
    <cellStyle name="Enter Units (2)" xfId="31" xr:uid="{00000000-0005-0000-0000-00001E000000}"/>
    <cellStyle name="Grey" xfId="32" xr:uid="{00000000-0005-0000-0000-00001F000000}"/>
    <cellStyle name="Header1" xfId="33" xr:uid="{00000000-0005-0000-0000-000020000000}"/>
    <cellStyle name="Header2" xfId="34" xr:uid="{00000000-0005-0000-0000-000021000000}"/>
    <cellStyle name="Input [yellow]" xfId="35" xr:uid="{00000000-0005-0000-0000-000022000000}"/>
    <cellStyle name="Link Currency (0)" xfId="36" xr:uid="{00000000-0005-0000-0000-000023000000}"/>
    <cellStyle name="Link Currency (2)" xfId="37" xr:uid="{00000000-0005-0000-0000-000024000000}"/>
    <cellStyle name="Link Units (0)" xfId="38" xr:uid="{00000000-0005-0000-0000-000025000000}"/>
    <cellStyle name="Link Units (1)" xfId="39" xr:uid="{00000000-0005-0000-0000-000026000000}"/>
    <cellStyle name="Link Units (2)" xfId="40" xr:uid="{00000000-0005-0000-0000-000027000000}"/>
    <cellStyle name="Normal - Style1" xfId="41" xr:uid="{00000000-0005-0000-0000-000028000000}"/>
    <cellStyle name="Normal_50-10127อุดรธานี" xfId="42" xr:uid="{00000000-0005-0000-0000-000029000000}"/>
    <cellStyle name="Normal_แบบตารางใหม่" xfId="43" xr:uid="{00000000-0005-0000-0000-00002A000000}"/>
    <cellStyle name="Normal_ใบสรุปราคา (2)" xfId="44" xr:uid="{00000000-0005-0000-0000-00002B000000}"/>
    <cellStyle name="ParaBirimi [0]_RESULTS" xfId="45" xr:uid="{00000000-0005-0000-0000-00002C000000}"/>
    <cellStyle name="ParaBirimi_RESULTS" xfId="46" xr:uid="{00000000-0005-0000-0000-00002D000000}"/>
    <cellStyle name="Percent [0]" xfId="47" xr:uid="{00000000-0005-0000-0000-00002E000000}"/>
    <cellStyle name="Percent [00]" xfId="48" xr:uid="{00000000-0005-0000-0000-00002F000000}"/>
    <cellStyle name="Percent [2]" xfId="49" xr:uid="{00000000-0005-0000-0000-000030000000}"/>
    <cellStyle name="PrePop Currency (0)" xfId="50" xr:uid="{00000000-0005-0000-0000-000031000000}"/>
    <cellStyle name="PrePop Currency (2)" xfId="51" xr:uid="{00000000-0005-0000-0000-000032000000}"/>
    <cellStyle name="PrePop Units (0)" xfId="52" xr:uid="{00000000-0005-0000-0000-000033000000}"/>
    <cellStyle name="PrePop Units (1)" xfId="53" xr:uid="{00000000-0005-0000-0000-000034000000}"/>
    <cellStyle name="PrePop Units (2)" xfId="54" xr:uid="{00000000-0005-0000-0000-000035000000}"/>
    <cellStyle name="Text Indent A" xfId="55" xr:uid="{00000000-0005-0000-0000-000036000000}"/>
    <cellStyle name="Text Indent B" xfId="56" xr:uid="{00000000-0005-0000-0000-000037000000}"/>
    <cellStyle name="Text Indent C" xfId="57" xr:uid="{00000000-0005-0000-0000-000038000000}"/>
    <cellStyle name="Virg? [0]_RESULTS" xfId="58" xr:uid="{00000000-0005-0000-0000-000039000000}"/>
    <cellStyle name="Virg?_RESULTS" xfId="59" xr:uid="{00000000-0005-0000-0000-00003A000000}"/>
    <cellStyle name="เครื่องหมายจุลภาค 15" xfId="73" xr:uid="{00000000-0005-0000-0000-00003C000000}"/>
    <cellStyle name="เครื่องหมายจุลภาค 2" xfId="61" xr:uid="{00000000-0005-0000-0000-00003D000000}"/>
    <cellStyle name="เครื่องหมายจุลภาค 3" xfId="69" xr:uid="{00000000-0005-0000-0000-00003E000000}"/>
    <cellStyle name="เครื่องหมายจุลภาค_4580&amp;87-7-46" xfId="62" xr:uid="{00000000-0005-0000-0000-00003F000000}"/>
    <cellStyle name="จุลภาค" xfId="60" builtinId="3"/>
    <cellStyle name="เชื่อมโยงหลายมิติ_10091" xfId="63" xr:uid="{00000000-0005-0000-0000-000040000000}"/>
    <cellStyle name="ตามการเชื่อมโยงหลายมิติ_10091" xfId="64" xr:uid="{00000000-0005-0000-0000-000041000000}"/>
    <cellStyle name="ปกติ" xfId="0" builtinId="0"/>
    <cellStyle name="ปกติ 2" xfId="65" xr:uid="{00000000-0005-0000-0000-000043000000}"/>
    <cellStyle name="ปกติ 3" xfId="70" xr:uid="{00000000-0005-0000-0000-000044000000}"/>
    <cellStyle name="ปกติ_4580&amp;87-7-46" xfId="66" xr:uid="{00000000-0005-0000-0000-000045000000}"/>
    <cellStyle name="ปกติ_50-8732  ฟอร์มตารางใหม่" xfId="67" xr:uid="{00000000-0005-0000-0000-000046000000}"/>
    <cellStyle name="ปกติ_คำนวณค่าเฉลี่ย Factor-F_6% 2" xfId="68" xr:uid="{00000000-0005-0000-0000-000047000000}"/>
    <cellStyle name="เปอร์เซ็นต์" xfId="72" builtinId="5"/>
    <cellStyle name="เปอร์เซ็นต์ 2" xfId="71" xr:uid="{00000000-0005-0000-0000-00004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14</xdr:row>
      <xdr:rowOff>0</xdr:rowOff>
    </xdr:from>
    <xdr:to>
      <xdr:col>1</xdr:col>
      <xdr:colOff>57150</xdr:colOff>
      <xdr:row>14</xdr:row>
      <xdr:rowOff>0</xdr:rowOff>
    </xdr:to>
    <xdr:sp macro="" textlink="">
      <xdr:nvSpPr>
        <xdr:cNvPr id="24891" name="Rectangle 1">
          <a:extLst>
            <a:ext uri="{FF2B5EF4-FFF2-40B4-BE49-F238E27FC236}">
              <a16:creationId xmlns:a16="http://schemas.microsoft.com/office/drawing/2014/main" id="{00000000-0008-0000-0100-00003B610000}"/>
            </a:ext>
          </a:extLst>
        </xdr:cNvPr>
        <xdr:cNvSpPr>
          <a:spLocks noChangeArrowheads="1"/>
        </xdr:cNvSpPr>
      </xdr:nvSpPr>
      <xdr:spPr bwMode="auto">
        <a:xfrm>
          <a:off x="981075" y="4229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20</xdr:row>
      <xdr:rowOff>114300</xdr:rowOff>
    </xdr:from>
    <xdr:to>
      <xdr:col>0</xdr:col>
      <xdr:colOff>285750</xdr:colOff>
      <xdr:row>20</xdr:row>
      <xdr:rowOff>228600</xdr:rowOff>
    </xdr:to>
    <xdr:sp macro="" textlink="">
      <xdr:nvSpPr>
        <xdr:cNvPr id="24892" name="Rectangle 11">
          <a:extLst>
            <a:ext uri="{FF2B5EF4-FFF2-40B4-BE49-F238E27FC236}">
              <a16:creationId xmlns:a16="http://schemas.microsoft.com/office/drawing/2014/main" id="{00000000-0008-0000-0100-00003C610000}"/>
            </a:ext>
          </a:extLst>
        </xdr:cNvPr>
        <xdr:cNvSpPr>
          <a:spLocks noChangeArrowheads="1"/>
        </xdr:cNvSpPr>
      </xdr:nvSpPr>
      <xdr:spPr bwMode="auto">
        <a:xfrm>
          <a:off x="704850" y="619125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66675</xdr:rowOff>
    </xdr:from>
    <xdr:to>
      <xdr:col>0</xdr:col>
      <xdr:colOff>257175</xdr:colOff>
      <xdr:row>20</xdr:row>
      <xdr:rowOff>180975</xdr:rowOff>
    </xdr:to>
    <xdr:sp macro="" textlink="">
      <xdr:nvSpPr>
        <xdr:cNvPr id="24498" name="Rectangle 2">
          <a:extLst>
            <a:ext uri="{FF2B5EF4-FFF2-40B4-BE49-F238E27FC236}">
              <a16:creationId xmlns:a16="http://schemas.microsoft.com/office/drawing/2014/main" id="{00000000-0008-0000-0200-0000B25F0000}"/>
            </a:ext>
          </a:extLst>
        </xdr:cNvPr>
        <xdr:cNvSpPr>
          <a:spLocks noChangeArrowheads="1"/>
        </xdr:cNvSpPr>
      </xdr:nvSpPr>
      <xdr:spPr bwMode="auto">
        <a:xfrm>
          <a:off x="152400" y="56388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21</xdr:row>
      <xdr:rowOff>57150</xdr:rowOff>
    </xdr:from>
    <xdr:to>
      <xdr:col>0</xdr:col>
      <xdr:colOff>257175</xdr:colOff>
      <xdr:row>21</xdr:row>
      <xdr:rowOff>171450</xdr:rowOff>
    </xdr:to>
    <xdr:sp macro="" textlink="">
      <xdr:nvSpPr>
        <xdr:cNvPr id="24499" name="Rectangle 2">
          <a:extLst>
            <a:ext uri="{FF2B5EF4-FFF2-40B4-BE49-F238E27FC236}">
              <a16:creationId xmlns:a16="http://schemas.microsoft.com/office/drawing/2014/main" id="{00000000-0008-0000-0200-0000B35F0000}"/>
            </a:ext>
          </a:extLst>
        </xdr:cNvPr>
        <xdr:cNvSpPr>
          <a:spLocks noChangeArrowheads="1"/>
        </xdr:cNvSpPr>
      </xdr:nvSpPr>
      <xdr:spPr bwMode="auto">
        <a:xfrm>
          <a:off x="152400" y="59055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11" name="AutoShape 7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aya2\d_salaya2\WINDOWS\TEMP\Cos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&#3648;&#3626;&#3609;&#3629;&#3619;&#3634;&#3588;&#3634;-%20(&#3626;&#3641;&#3605;&#3619;)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วัดใต้"/>
      <sheetName val="산근"/>
      <sheetName val="#REF"/>
      <sheetName val="封面 "/>
      <sheetName val="粉刷"/>
      <sheetName val="裝修"/>
      <sheetName val="風管工程"/>
      <sheetName val="合約價"/>
      <sheetName val="ราคาต่อหน่วย2-9"/>
      <sheetName val="_x0000__x0000__x0000__x0000__x0000_@_x001c__x0014__x0000__x0000__x0000__x0000__x0000__x0002__x0011__x0014__x0000__x0000__x0000__x0000__x0000_ñCe?_x0001__x0000__x0000__x0000_0_x0000_"/>
      <sheetName val=""/>
      <sheetName val="รวมราคาทั้งสิ้น"/>
      <sheetName val="????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  <sheetName val="สรุ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7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72"/>
  <sheetViews>
    <sheetView showGridLines="0" view="pageBreakPreview" topLeftCell="A10" zoomScaleSheetLayoutView="100" workbookViewId="0">
      <selection activeCell="A6" sqref="A6:I6"/>
    </sheetView>
  </sheetViews>
  <sheetFormatPr defaultColWidth="9.1640625" defaultRowHeight="15.75"/>
  <cols>
    <col min="1" max="1" width="8" style="67" customWidth="1"/>
    <col min="2" max="2" width="16.6640625" style="67" customWidth="1"/>
    <col min="3" max="3" width="22.6640625" style="67" customWidth="1"/>
    <col min="4" max="4" width="15.83203125" style="67" customWidth="1"/>
    <col min="5" max="5" width="14.5" style="67" customWidth="1"/>
    <col min="6" max="6" width="16.6640625" style="67" customWidth="1"/>
    <col min="7" max="7" width="13.6640625" style="67" customWidth="1"/>
    <col min="8" max="8" width="7.83203125" style="67" customWidth="1"/>
    <col min="9" max="9" width="16" style="67" customWidth="1"/>
    <col min="10" max="10" width="15.33203125" style="67" customWidth="1"/>
    <col min="11" max="11" width="20.5" style="67" customWidth="1"/>
    <col min="12" max="12" width="10.6640625" style="67" bestFit="1" customWidth="1"/>
    <col min="13" max="16384" width="9.1640625" style="67"/>
  </cols>
  <sheetData>
    <row r="1" spans="1:14" ht="36" customHeight="1">
      <c r="A1" s="409" t="s">
        <v>0</v>
      </c>
      <c r="B1" s="409"/>
      <c r="C1" s="409"/>
      <c r="D1" s="409"/>
      <c r="E1" s="409"/>
      <c r="F1" s="409"/>
      <c r="G1" s="409"/>
      <c r="H1" s="409"/>
      <c r="I1" s="409"/>
      <c r="K1" s="68" t="s">
        <v>1</v>
      </c>
    </row>
    <row r="2" spans="1:14" ht="18.75">
      <c r="A2" s="420" t="str">
        <f>ปร5!A3</f>
        <v>ชื่อโครงการ/ปรับปรุงหอพักชาย</v>
      </c>
      <c r="B2" s="421"/>
      <c r="C2" s="421"/>
      <c r="D2" s="421"/>
      <c r="E2" s="421"/>
      <c r="F2" s="421"/>
      <c r="G2" s="421"/>
      <c r="H2" s="421"/>
      <c r="I2" s="422"/>
    </row>
    <row r="3" spans="1:14" ht="18.75">
      <c r="A3" s="420" t="str">
        <f>ปร5!A4</f>
        <v>สถานที่ก่อสร้าง   ภายในบริเวณมหาวิทยาลัยราชภัฏลำปาง         แบบเลขที่</v>
      </c>
      <c r="B3" s="421"/>
      <c r="C3" s="421"/>
      <c r="D3" s="421"/>
      <c r="E3" s="421"/>
      <c r="F3" s="421"/>
      <c r="G3" s="421"/>
      <c r="H3" s="421"/>
      <c r="I3" s="422"/>
    </row>
    <row r="4" spans="1:14" ht="18.75">
      <c r="A4" s="420" t="str">
        <f>ปร5!A5</f>
        <v>หน่วยงานเจ้าของโครงการ/งานก่อสร้าง   มหาวิทยาลัยราชภัฏลำปาง</v>
      </c>
      <c r="B4" s="421"/>
      <c r="C4" s="421"/>
      <c r="D4" s="421"/>
      <c r="E4" s="421"/>
      <c r="F4" s="421"/>
      <c r="G4" s="421"/>
      <c r="H4" s="421"/>
      <c r="I4" s="422"/>
    </row>
    <row r="5" spans="1:14" ht="18.75">
      <c r="A5" s="420" t="s">
        <v>2</v>
      </c>
      <c r="B5" s="421"/>
      <c r="C5" s="421"/>
      <c r="D5" s="421"/>
      <c r="E5" s="421"/>
      <c r="F5" s="421"/>
      <c r="G5" s="421"/>
      <c r="H5" s="421"/>
      <c r="I5" s="422"/>
    </row>
    <row r="6" spans="1:14" ht="18.75">
      <c r="A6" s="423" t="str">
        <f>ปร5!A6</f>
        <v xml:space="preserve">คำนวณราคากลางโดย   งานอาคารสถานที่     เมื่อวันที่ </v>
      </c>
      <c r="B6" s="424"/>
      <c r="C6" s="424"/>
      <c r="D6" s="424"/>
      <c r="E6" s="424"/>
      <c r="F6" s="424"/>
      <c r="G6" s="424"/>
      <c r="H6" s="424"/>
      <c r="I6" s="425"/>
    </row>
    <row r="7" spans="1:14" ht="18.75">
      <c r="A7" s="426" t="s">
        <v>3</v>
      </c>
      <c r="B7" s="427"/>
      <c r="C7" s="427"/>
      <c r="D7" s="427"/>
      <c r="E7" s="427"/>
      <c r="F7" s="427"/>
      <c r="G7" s="427"/>
      <c r="H7" s="427"/>
      <c r="I7" s="428"/>
    </row>
    <row r="8" spans="1:14" ht="18.75">
      <c r="A8" s="69" t="s">
        <v>4</v>
      </c>
      <c r="B8" s="70"/>
      <c r="C8" s="71"/>
      <c r="D8" s="72"/>
      <c r="E8" s="73"/>
      <c r="F8" s="73"/>
      <c r="G8" s="74"/>
      <c r="H8" s="75"/>
      <c r="I8" s="76"/>
    </row>
    <row r="9" spans="1:14" ht="18.75">
      <c r="A9" s="77" t="s">
        <v>5</v>
      </c>
      <c r="B9" s="78"/>
      <c r="C9" s="79"/>
      <c r="D9" s="80"/>
      <c r="E9" s="81"/>
      <c r="F9" s="81"/>
      <c r="G9" s="81"/>
      <c r="H9" s="80"/>
      <c r="I9" s="82"/>
      <c r="J9" s="83"/>
      <c r="K9" s="83"/>
      <c r="L9" s="83"/>
      <c r="M9" s="83"/>
      <c r="N9" s="83"/>
    </row>
    <row r="10" spans="1:14" ht="7.5" customHeight="1">
      <c r="A10" s="84"/>
      <c r="B10" s="85"/>
      <c r="C10" s="75"/>
      <c r="D10" s="75"/>
      <c r="E10" s="86"/>
      <c r="F10" s="87"/>
      <c r="G10" s="88"/>
      <c r="H10" s="89"/>
      <c r="I10" s="76"/>
      <c r="J10" s="83"/>
      <c r="K10" s="83"/>
      <c r="L10" s="83"/>
      <c r="M10" s="83"/>
      <c r="N10" s="83"/>
    </row>
    <row r="11" spans="1:14" s="90" customFormat="1" ht="24" customHeight="1">
      <c r="A11" s="410" t="s">
        <v>6</v>
      </c>
      <c r="B11" s="412" t="s">
        <v>7</v>
      </c>
      <c r="C11" s="413"/>
      <c r="D11" s="414"/>
      <c r="E11" s="418" t="s">
        <v>8</v>
      </c>
      <c r="F11" s="419"/>
      <c r="G11" s="412" t="s">
        <v>9</v>
      </c>
      <c r="H11" s="413"/>
      <c r="I11" s="414"/>
      <c r="J11" s="83"/>
      <c r="K11" s="83"/>
      <c r="L11" s="83"/>
      <c r="M11" s="83"/>
      <c r="N11" s="83"/>
    </row>
    <row r="12" spans="1:14" s="90" customFormat="1" ht="24" customHeight="1">
      <c r="A12" s="411"/>
      <c r="B12" s="415"/>
      <c r="C12" s="416"/>
      <c r="D12" s="417"/>
      <c r="E12" s="91"/>
      <c r="F12" s="91"/>
      <c r="G12" s="415"/>
      <c r="H12" s="416"/>
      <c r="I12" s="417"/>
      <c r="J12" s="83"/>
      <c r="K12" s="83"/>
      <c r="L12" s="83"/>
      <c r="M12" s="83"/>
      <c r="N12" s="83"/>
    </row>
    <row r="13" spans="1:14" s="90" customFormat="1" ht="24" customHeight="1">
      <c r="A13" s="92">
        <v>1</v>
      </c>
      <c r="B13" s="93" t="s">
        <v>10</v>
      </c>
      <c r="C13" s="94"/>
      <c r="D13" s="95"/>
      <c r="E13" s="96"/>
      <c r="F13" s="97">
        <f>'สวนที่1-ก่อสร้าง(ปร4)'!K42</f>
        <v>2196703.7000000002</v>
      </c>
      <c r="G13" s="398" t="s">
        <v>11</v>
      </c>
      <c r="H13" s="399"/>
      <c r="I13" s="400"/>
      <c r="J13" s="83"/>
      <c r="K13" s="83"/>
      <c r="L13" s="83"/>
      <c r="M13" s="83"/>
      <c r="N13" s="83"/>
    </row>
    <row r="14" spans="1:14" s="90" customFormat="1" ht="24" customHeight="1">
      <c r="A14" s="98"/>
      <c r="B14" s="99" t="s">
        <v>12</v>
      </c>
      <c r="C14" s="100"/>
      <c r="D14" s="101">
        <f>ปร5!H10</f>
        <v>1.3015000000000001</v>
      </c>
      <c r="E14" s="102"/>
      <c r="F14" s="103">
        <f>F13*D14</f>
        <v>2859009.8655500007</v>
      </c>
      <c r="G14" s="398" t="s">
        <v>13</v>
      </c>
      <c r="H14" s="399"/>
      <c r="I14" s="400"/>
      <c r="J14" s="83"/>
      <c r="K14" s="83"/>
      <c r="L14" s="83"/>
      <c r="M14" s="83"/>
      <c r="N14" s="83"/>
    </row>
    <row r="15" spans="1:14" s="90" customFormat="1" ht="24" customHeight="1">
      <c r="A15" s="104">
        <v>2</v>
      </c>
      <c r="B15" s="105" t="s">
        <v>14</v>
      </c>
      <c r="C15" s="106"/>
      <c r="D15" s="107"/>
      <c r="E15" s="96"/>
      <c r="F15" s="97"/>
      <c r="G15" s="195" t="s">
        <v>15</v>
      </c>
      <c r="H15" s="196"/>
      <c r="I15" s="197"/>
      <c r="J15" s="83"/>
      <c r="K15" s="83" t="s">
        <v>16</v>
      </c>
      <c r="L15" s="83"/>
      <c r="M15" s="83"/>
      <c r="N15" s="83"/>
    </row>
    <row r="16" spans="1:14" s="90" customFormat="1" ht="24" customHeight="1">
      <c r="A16" s="108"/>
      <c r="B16" s="99" t="s">
        <v>17</v>
      </c>
      <c r="C16" s="100"/>
      <c r="D16" s="109">
        <v>7.0000000000000007E-2</v>
      </c>
      <c r="E16" s="102"/>
      <c r="F16" s="103"/>
      <c r="G16" s="195" t="s">
        <v>18</v>
      </c>
      <c r="H16" s="160"/>
      <c r="I16" s="161"/>
      <c r="J16" s="83"/>
      <c r="K16" s="83"/>
      <c r="L16" s="83"/>
      <c r="M16" s="83"/>
      <c r="N16" s="83"/>
    </row>
    <row r="17" spans="1:14" s="90" customFormat="1" ht="24" customHeight="1">
      <c r="A17" s="104">
        <v>3</v>
      </c>
      <c r="B17" s="105" t="s">
        <v>19</v>
      </c>
      <c r="C17" s="106"/>
      <c r="D17" s="107"/>
      <c r="E17" s="110"/>
      <c r="F17" s="111"/>
      <c r="G17" s="195" t="s">
        <v>20</v>
      </c>
      <c r="H17" s="162"/>
      <c r="I17" s="163"/>
      <c r="J17" s="83"/>
      <c r="K17" s="83"/>
      <c r="L17" s="83"/>
      <c r="M17" s="83"/>
      <c r="N17" s="83"/>
    </row>
    <row r="18" spans="1:14" s="90" customFormat="1" ht="24" customHeight="1">
      <c r="A18" s="112"/>
      <c r="B18" s="100"/>
      <c r="C18" s="100"/>
      <c r="D18" s="113"/>
      <c r="E18" s="114"/>
      <c r="F18" s="115"/>
      <c r="G18" s="291" t="s">
        <v>21</v>
      </c>
      <c r="H18" s="292"/>
      <c r="I18" s="293"/>
      <c r="J18" s="83"/>
      <c r="K18" s="278">
        <v>2866000</v>
      </c>
      <c r="L18" s="83"/>
      <c r="M18" s="83"/>
      <c r="N18" s="83"/>
    </row>
    <row r="19" spans="1:14" s="83" customFormat="1" ht="24" customHeight="1">
      <c r="A19" s="116" t="s">
        <v>22</v>
      </c>
      <c r="B19" s="117"/>
      <c r="C19" s="118"/>
      <c r="D19" s="118"/>
      <c r="E19" s="119"/>
      <c r="F19" s="120">
        <f>F14+F16+F17</f>
        <v>2859009.8655500007</v>
      </c>
      <c r="G19" s="294" t="s">
        <v>23</v>
      </c>
      <c r="H19" s="295"/>
      <c r="I19" s="296"/>
    </row>
    <row r="20" spans="1:14" s="83" customFormat="1" ht="25.5" customHeight="1" thickBot="1">
      <c r="A20" s="121" t="s">
        <v>24</v>
      </c>
      <c r="B20" s="122"/>
      <c r="C20" s="123"/>
      <c r="D20" s="123"/>
      <c r="E20" s="124"/>
      <c r="F20" s="125">
        <v>2859000</v>
      </c>
      <c r="G20" s="294" t="s">
        <v>25</v>
      </c>
      <c r="H20" s="295"/>
      <c r="I20" s="296"/>
      <c r="K20" s="278">
        <f>+K18-F19</f>
        <v>6990.1344499993138</v>
      </c>
      <c r="L20" s="278">
        <f>+K20/D14</f>
        <v>5370.8293891658186</v>
      </c>
    </row>
    <row r="21" spans="1:14" s="83" customFormat="1" ht="25.5" customHeight="1" thickTop="1">
      <c r="A21" s="126"/>
      <c r="B21" s="127" t="s">
        <v>26</v>
      </c>
      <c r="C21" s="128"/>
      <c r="D21" s="129" t="s">
        <v>27</v>
      </c>
      <c r="E21" s="130"/>
      <c r="F21" s="131"/>
      <c r="G21" s="401" t="s">
        <v>28</v>
      </c>
      <c r="H21" s="402"/>
      <c r="I21" s="403"/>
      <c r="L21" s="311">
        <f>+F20-F19</f>
        <v>-9.8655500006861985</v>
      </c>
    </row>
    <row r="22" spans="1:14" s="83" customFormat="1" ht="25.5" customHeight="1">
      <c r="A22" s="132"/>
      <c r="B22" s="404" t="s">
        <v>29</v>
      </c>
      <c r="C22" s="404"/>
      <c r="D22" s="405"/>
      <c r="E22" s="406" t="str">
        <f>BAHTTEXT(F20)</f>
        <v>สองล้านแปดแสนห้าหมื่นเก้าพันบาทถ้วน</v>
      </c>
      <c r="F22" s="407"/>
      <c r="G22" s="407"/>
      <c r="H22" s="407"/>
      <c r="I22" s="408"/>
      <c r="L22" s="83">
        <f>+L21/D14</f>
        <v>-7.5801383024865139</v>
      </c>
    </row>
    <row r="23" spans="1:14" s="138" customFormat="1" ht="10.5" customHeight="1">
      <c r="A23" s="133"/>
      <c r="B23" s="134"/>
      <c r="C23" s="135"/>
      <c r="D23" s="135"/>
      <c r="E23" s="135"/>
      <c r="F23" s="136"/>
      <c r="G23" s="136"/>
      <c r="H23" s="136"/>
      <c r="I23" s="137"/>
      <c r="J23" s="83"/>
      <c r="K23" s="83"/>
      <c r="L23" s="83"/>
      <c r="M23" s="83"/>
      <c r="N23" s="83"/>
    </row>
    <row r="24" spans="1:14" s="138" customFormat="1" ht="27" customHeight="1">
      <c r="A24" s="297"/>
      <c r="B24" s="298"/>
      <c r="C24" s="297"/>
      <c r="D24" s="297"/>
      <c r="E24" s="299"/>
      <c r="F24" s="299"/>
      <c r="G24" s="300"/>
      <c r="H24" s="301"/>
      <c r="I24" s="141"/>
      <c r="J24" s="83"/>
      <c r="K24" s="83"/>
      <c r="L24" s="83"/>
      <c r="M24" s="83"/>
      <c r="N24" s="83"/>
    </row>
    <row r="25" spans="1:14" s="138" customFormat="1" ht="17.25" customHeight="1">
      <c r="A25" s="302"/>
      <c r="B25" s="302"/>
      <c r="C25" s="302"/>
      <c r="D25" s="397" t="s">
        <v>30</v>
      </c>
      <c r="E25" s="397"/>
      <c r="F25" s="397"/>
      <c r="G25" s="397"/>
      <c r="H25" s="397"/>
      <c r="I25" s="192"/>
    </row>
    <row r="26" spans="1:14" ht="24" customHeight="1">
      <c r="A26" s="302"/>
      <c r="B26" s="302"/>
      <c r="C26" s="302"/>
      <c r="D26" s="302" t="s">
        <v>31</v>
      </c>
      <c r="E26" s="302"/>
      <c r="F26" s="302"/>
      <c r="G26" s="303"/>
      <c r="H26" s="302"/>
      <c r="I26" s="192"/>
      <c r="J26" s="139"/>
      <c r="K26" s="139"/>
    </row>
    <row r="27" spans="1:14" ht="24" customHeight="1">
      <c r="A27" s="302"/>
      <c r="B27" s="302"/>
      <c r="C27" s="302"/>
      <c r="D27" s="429"/>
      <c r="E27" s="429"/>
      <c r="F27" s="429"/>
      <c r="G27" s="429"/>
      <c r="H27" s="429"/>
      <c r="I27" s="192"/>
      <c r="J27" s="139"/>
      <c r="K27" s="139"/>
    </row>
    <row r="28" spans="1:14" ht="24" customHeight="1">
      <c r="A28" s="302"/>
      <c r="B28" s="302"/>
      <c r="C28" s="302"/>
      <c r="D28" s="397" t="s">
        <v>32</v>
      </c>
      <c r="E28" s="397"/>
      <c r="F28" s="397"/>
      <c r="G28" s="397"/>
      <c r="H28" s="397"/>
      <c r="I28" s="192"/>
      <c r="J28" s="139"/>
      <c r="K28" s="139"/>
    </row>
    <row r="29" spans="1:14" s="142" customFormat="1" ht="21" customHeight="1">
      <c r="A29" s="302"/>
      <c r="B29" s="302"/>
      <c r="C29" s="302"/>
      <c r="D29" s="302" t="s">
        <v>33</v>
      </c>
      <c r="E29" s="302"/>
      <c r="F29" s="302"/>
      <c r="G29" s="302"/>
      <c r="H29" s="302"/>
      <c r="I29" s="192"/>
      <c r="K29" s="191"/>
      <c r="L29" s="191"/>
    </row>
    <row r="30" spans="1:14" s="142" customFormat="1" ht="24" customHeight="1">
      <c r="A30" s="312"/>
      <c r="B30" s="312"/>
      <c r="C30" s="312"/>
      <c r="D30" s="302"/>
      <c r="E30" s="302"/>
      <c r="F30" s="302"/>
      <c r="G30" s="312"/>
      <c r="H30" s="302"/>
      <c r="I30" s="193"/>
      <c r="J30" s="189"/>
      <c r="K30" s="191"/>
      <c r="L30" s="191"/>
    </row>
    <row r="31" spans="1:14" s="142" customFormat="1" ht="21" customHeight="1">
      <c r="A31" s="302"/>
      <c r="B31" s="313"/>
      <c r="C31" s="313"/>
      <c r="D31" s="397" t="s">
        <v>32</v>
      </c>
      <c r="E31" s="397"/>
      <c r="F31" s="397"/>
      <c r="G31" s="397"/>
      <c r="H31" s="397"/>
      <c r="I31" s="192"/>
      <c r="J31" s="215"/>
      <c r="K31" s="191"/>
      <c r="L31" s="191"/>
    </row>
    <row r="32" spans="1:14" s="142" customFormat="1" ht="21" customHeight="1">
      <c r="A32" s="302"/>
      <c r="B32" s="313"/>
      <c r="C32" s="313"/>
      <c r="D32" s="302" t="s">
        <v>34</v>
      </c>
      <c r="E32" s="302"/>
      <c r="F32" s="302"/>
      <c r="G32" s="302"/>
      <c r="H32" s="302"/>
      <c r="I32" s="194"/>
      <c r="J32" s="190"/>
      <c r="K32" s="140"/>
    </row>
    <row r="33" spans="1:11" s="142" customFormat="1" ht="21" customHeight="1">
      <c r="A33" s="302"/>
      <c r="B33" s="313"/>
      <c r="C33" s="313"/>
      <c r="D33" s="302"/>
      <c r="E33" s="302"/>
      <c r="F33" s="302"/>
      <c r="G33" s="302"/>
      <c r="H33" s="302"/>
      <c r="I33" s="215"/>
      <c r="J33" s="215"/>
      <c r="K33" s="140"/>
    </row>
    <row r="34" spans="1:11" s="142" customFormat="1" ht="21" customHeight="1">
      <c r="A34" s="302"/>
      <c r="B34" s="313"/>
      <c r="C34" s="313"/>
      <c r="D34" s="397" t="s">
        <v>32</v>
      </c>
      <c r="E34" s="397"/>
      <c r="F34" s="397"/>
      <c r="G34" s="397"/>
      <c r="H34" s="397"/>
      <c r="I34" s="192"/>
      <c r="J34" s="190"/>
      <c r="K34" s="140"/>
    </row>
    <row r="35" spans="1:11" s="142" customFormat="1" ht="21" customHeight="1">
      <c r="A35" s="302"/>
      <c r="B35" s="313"/>
      <c r="C35" s="313"/>
      <c r="D35" s="302" t="s">
        <v>35</v>
      </c>
      <c r="E35" s="302"/>
      <c r="F35" s="302"/>
      <c r="G35" s="302"/>
      <c r="H35" s="302"/>
    </row>
    <row r="36" spans="1:11" s="142" customFormat="1" ht="21" customHeight="1">
      <c r="A36" s="302"/>
      <c r="B36" s="313"/>
      <c r="C36" s="313"/>
      <c r="D36" s="302"/>
      <c r="E36" s="302"/>
      <c r="F36" s="302"/>
      <c r="G36" s="302"/>
      <c r="H36" s="302"/>
      <c r="I36" s="192"/>
    </row>
    <row r="37" spans="1:11" s="142" customFormat="1" ht="21">
      <c r="A37" s="302"/>
      <c r="B37" s="302"/>
      <c r="C37" s="302"/>
      <c r="D37" s="397" t="s">
        <v>36</v>
      </c>
      <c r="E37" s="397"/>
      <c r="F37" s="397"/>
      <c r="G37" s="397"/>
      <c r="H37" s="397"/>
    </row>
    <row r="38" spans="1:11" s="138" customFormat="1" ht="21">
      <c r="A38" s="302"/>
      <c r="B38" s="302"/>
      <c r="C38" s="302"/>
      <c r="D38" s="302" t="s">
        <v>37</v>
      </c>
      <c r="E38" s="302"/>
      <c r="F38" s="302"/>
      <c r="G38" s="302"/>
      <c r="H38" s="302"/>
    </row>
    <row r="39" spans="1:11" s="138" customFormat="1">
      <c r="C39" s="83"/>
    </row>
    <row r="40" spans="1:11" s="138" customFormat="1"/>
    <row r="41" spans="1:11" s="138" customFormat="1"/>
    <row r="42" spans="1:11" s="138" customFormat="1"/>
    <row r="43" spans="1:11" s="138" customFormat="1"/>
    <row r="44" spans="1:11" s="138" customFormat="1"/>
    <row r="45" spans="1:11" s="138" customFormat="1"/>
    <row r="46" spans="1:11" s="138" customFormat="1"/>
    <row r="47" spans="1:11" s="138" customFormat="1"/>
    <row r="48" spans="1:11" s="138" customFormat="1"/>
    <row r="49" s="138" customFormat="1"/>
    <row r="50" s="138" customFormat="1"/>
    <row r="51" s="138" customFormat="1"/>
    <row r="52" s="138" customFormat="1"/>
    <row r="53" s="138" customFormat="1"/>
    <row r="54" s="138" customFormat="1"/>
    <row r="55" s="138" customFormat="1"/>
    <row r="56" s="138" customFormat="1"/>
    <row r="57" s="138" customFormat="1"/>
    <row r="58" s="138" customFormat="1"/>
    <row r="59" s="138" customFormat="1"/>
    <row r="60" s="138" customFormat="1"/>
    <row r="61" s="138" customFormat="1"/>
    <row r="62" s="138" customFormat="1"/>
    <row r="63" s="138" customFormat="1"/>
    <row r="64" s="138" customFormat="1"/>
    <row r="65" s="138" customFormat="1"/>
    <row r="66" s="138" customFormat="1"/>
    <row r="67" s="138" customFormat="1"/>
    <row r="68" s="138" customFormat="1"/>
    <row r="69" s="138" customFormat="1"/>
    <row r="70" s="138" customFormat="1"/>
    <row r="71" s="138" customFormat="1"/>
    <row r="72" s="138" customFormat="1"/>
  </sheetData>
  <mergeCells count="22">
    <mergeCell ref="D27:H27"/>
    <mergeCell ref="D28:H28"/>
    <mergeCell ref="D31:H31"/>
    <mergeCell ref="D34:H34"/>
    <mergeCell ref="D37:H37"/>
    <mergeCell ref="A1:I1"/>
    <mergeCell ref="A11:A12"/>
    <mergeCell ref="B11:D12"/>
    <mergeCell ref="E11:F11"/>
    <mergeCell ref="G11:I12"/>
    <mergeCell ref="A2:I2"/>
    <mergeCell ref="A3:I3"/>
    <mergeCell ref="A4:I4"/>
    <mergeCell ref="A5:I5"/>
    <mergeCell ref="A6:I6"/>
    <mergeCell ref="A7:I7"/>
    <mergeCell ref="D25:H25"/>
    <mergeCell ref="G13:I13"/>
    <mergeCell ref="G14:I14"/>
    <mergeCell ref="G21:I21"/>
    <mergeCell ref="B22:D22"/>
    <mergeCell ref="E22:I22"/>
  </mergeCells>
  <phoneticPr fontId="0" type="noConversion"/>
  <pageMargins left="0.35433070866141736" right="0.23622047244094491" top="0.74803149606299213" bottom="0.47244094488188981" header="0.59055118110236227" footer="0.31496062992125984"/>
  <pageSetup paperSize="9" scale="76" orientation="portrait" horizontalDpi="4294967293" verticalDpi="4294967293" r:id="rId1"/>
  <headerFooter alignWithMargins="0">
    <oddHeader>&amp;R&amp;14แบบ ปร.6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8"/>
  <sheetViews>
    <sheetView view="pageBreakPreview" topLeftCell="A10" zoomScale="110" zoomScaleNormal="110" zoomScaleSheetLayoutView="110" workbookViewId="0">
      <selection activeCell="D31" sqref="D31:H31"/>
    </sheetView>
  </sheetViews>
  <sheetFormatPr defaultColWidth="9.1640625" defaultRowHeight="18.75"/>
  <cols>
    <col min="1" max="1" width="6.83203125" style="52" customWidth="1"/>
    <col min="2" max="3" width="9.1640625" style="52"/>
    <col min="4" max="4" width="9.33203125" style="52" bestFit="1" customWidth="1"/>
    <col min="5" max="5" width="7.83203125" style="52" customWidth="1"/>
    <col min="6" max="6" width="9.1640625" style="52"/>
    <col min="7" max="7" width="9.83203125" style="52" customWidth="1"/>
    <col min="8" max="8" width="25" style="52" customWidth="1"/>
    <col min="9" max="9" width="9" style="52" customWidth="1"/>
    <col min="10" max="10" width="9.1640625" style="52"/>
    <col min="11" max="11" width="17.1640625" style="52" customWidth="1"/>
    <col min="12" max="16384" width="9.1640625" style="52"/>
  </cols>
  <sheetData>
    <row r="1" spans="1:11" ht="21">
      <c r="A1" s="409" t="s">
        <v>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1">
      <c r="A2" s="441" t="s">
        <v>38</v>
      </c>
      <c r="B2" s="495"/>
      <c r="C2" s="495"/>
      <c r="D2" s="495"/>
      <c r="E2" s="495"/>
      <c r="F2" s="495"/>
      <c r="G2" s="495"/>
      <c r="H2" s="495"/>
      <c r="I2" s="495"/>
      <c r="J2" s="495"/>
      <c r="K2" s="620"/>
    </row>
    <row r="3" spans="1:11">
      <c r="A3" s="442" t="s">
        <v>39</v>
      </c>
      <c r="B3" s="495"/>
      <c r="C3" s="495"/>
      <c r="D3" s="495"/>
      <c r="E3" s="495"/>
      <c r="F3" s="495"/>
      <c r="G3" s="495"/>
      <c r="H3" s="495"/>
      <c r="I3" s="495"/>
      <c r="J3" s="495"/>
      <c r="K3" s="620"/>
    </row>
    <row r="4" spans="1:11">
      <c r="A4" s="441" t="s">
        <v>40</v>
      </c>
      <c r="B4" s="495"/>
      <c r="C4" s="495"/>
      <c r="D4" s="495"/>
      <c r="E4" s="495"/>
      <c r="F4" s="495"/>
      <c r="G4" s="495"/>
      <c r="H4" s="495"/>
      <c r="I4" s="495"/>
      <c r="J4" s="495"/>
      <c r="K4" s="620"/>
    </row>
    <row r="5" spans="1:11">
      <c r="A5" s="441" t="s">
        <v>41</v>
      </c>
      <c r="B5" s="495"/>
      <c r="C5" s="495"/>
      <c r="D5" s="495"/>
      <c r="E5" s="495"/>
      <c r="F5" s="495"/>
      <c r="G5" s="495"/>
      <c r="H5" s="495"/>
      <c r="I5" s="495"/>
      <c r="J5" s="495"/>
      <c r="K5" s="620"/>
    </row>
    <row r="6" spans="1:11">
      <c r="A6" s="441" t="s">
        <v>42</v>
      </c>
      <c r="B6" s="495"/>
      <c r="C6" s="495"/>
      <c r="D6" s="495"/>
      <c r="E6" s="495"/>
      <c r="F6" s="495"/>
      <c r="G6" s="495"/>
      <c r="H6" s="495"/>
      <c r="I6" s="495"/>
      <c r="J6" s="495"/>
      <c r="K6" s="620"/>
    </row>
    <row r="7" spans="1:11" ht="19.5" thickBot="1">
      <c r="A7" s="497" t="s">
        <v>3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</row>
    <row r="8" spans="1:11" ht="19.5" thickTop="1">
      <c r="A8" s="449" t="s">
        <v>6</v>
      </c>
      <c r="B8" s="449" t="s">
        <v>7</v>
      </c>
      <c r="C8" s="449"/>
      <c r="D8" s="449"/>
      <c r="E8" s="449"/>
      <c r="F8" s="445" t="s">
        <v>43</v>
      </c>
      <c r="G8" s="446"/>
      <c r="H8" s="443" t="s">
        <v>44</v>
      </c>
      <c r="I8" s="445" t="s">
        <v>45</v>
      </c>
      <c r="J8" s="446"/>
      <c r="K8" s="443" t="s">
        <v>9</v>
      </c>
    </row>
    <row r="9" spans="1:11">
      <c r="A9" s="449"/>
      <c r="B9" s="449"/>
      <c r="C9" s="449"/>
      <c r="D9" s="449"/>
      <c r="E9" s="449"/>
      <c r="F9" s="447" t="s">
        <v>46</v>
      </c>
      <c r="G9" s="448"/>
      <c r="H9" s="444"/>
      <c r="I9" s="447" t="s">
        <v>47</v>
      </c>
      <c r="J9" s="448"/>
      <c r="K9" s="444"/>
    </row>
    <row r="10" spans="1:11">
      <c r="A10" s="53">
        <v>1</v>
      </c>
      <c r="B10" s="437" t="s">
        <v>48</v>
      </c>
      <c r="C10" s="438"/>
      <c r="D10" s="438"/>
      <c r="E10" s="54"/>
      <c r="F10" s="452">
        <f>'สวนที่1-ก่อสร้าง(ปร4)'!K42</f>
        <v>2196703.7000000002</v>
      </c>
      <c r="G10" s="433"/>
      <c r="H10" s="199">
        <f>'คำนวณ Factor F 5%'!C14</f>
        <v>1.3015000000000001</v>
      </c>
      <c r="I10" s="450">
        <f>H10*F10</f>
        <v>2859009.8655500007</v>
      </c>
      <c r="J10" s="451"/>
      <c r="K10" s="53"/>
    </row>
    <row r="11" spans="1:11">
      <c r="A11" s="53">
        <v>2</v>
      </c>
      <c r="B11" s="437" t="s">
        <v>49</v>
      </c>
      <c r="C11" s="438"/>
      <c r="D11" s="438"/>
      <c r="E11" s="54"/>
      <c r="F11" s="452"/>
      <c r="G11" s="433"/>
      <c r="H11" s="56">
        <v>0</v>
      </c>
      <c r="I11" s="450">
        <f>H11*F11</f>
        <v>0</v>
      </c>
      <c r="J11" s="451"/>
      <c r="K11" s="53"/>
    </row>
    <row r="12" spans="1:11">
      <c r="A12" s="53">
        <v>3</v>
      </c>
      <c r="B12" s="437" t="s">
        <v>50</v>
      </c>
      <c r="C12" s="438"/>
      <c r="D12" s="438"/>
      <c r="E12" s="54"/>
      <c r="F12" s="452"/>
      <c r="G12" s="433"/>
      <c r="H12" s="143">
        <v>0</v>
      </c>
      <c r="I12" s="452">
        <f>F12</f>
        <v>0</v>
      </c>
      <c r="J12" s="433"/>
      <c r="K12" s="53"/>
    </row>
    <row r="13" spans="1:11">
      <c r="A13" s="53"/>
      <c r="B13" s="57"/>
      <c r="C13" s="58"/>
      <c r="D13" s="58"/>
      <c r="E13" s="59"/>
      <c r="F13" s="432"/>
      <c r="G13" s="433"/>
      <c r="H13" s="53"/>
      <c r="I13" s="60"/>
      <c r="J13" s="54"/>
      <c r="K13" s="53"/>
    </row>
    <row r="14" spans="1:11">
      <c r="A14" s="53"/>
      <c r="B14" s="434" t="s">
        <v>51</v>
      </c>
      <c r="C14" s="435"/>
      <c r="D14" s="435"/>
      <c r="E14" s="436"/>
      <c r="F14" s="432"/>
      <c r="G14" s="433"/>
      <c r="H14" s="53"/>
      <c r="I14" s="60"/>
      <c r="J14" s="54"/>
      <c r="K14" s="53"/>
    </row>
    <row r="15" spans="1:11">
      <c r="A15" s="53"/>
      <c r="B15" s="437" t="s">
        <v>52</v>
      </c>
      <c r="C15" s="438"/>
      <c r="D15" s="438"/>
      <c r="E15" s="61">
        <v>0</v>
      </c>
      <c r="F15" s="432"/>
      <c r="G15" s="433"/>
      <c r="H15" s="53"/>
      <c r="I15" s="60"/>
      <c r="J15" s="54"/>
      <c r="K15" s="53"/>
    </row>
    <row r="16" spans="1:11">
      <c r="A16" s="53"/>
      <c r="B16" s="437" t="s">
        <v>53</v>
      </c>
      <c r="C16" s="438"/>
      <c r="D16" s="438"/>
      <c r="E16" s="61">
        <v>0</v>
      </c>
      <c r="F16" s="432"/>
      <c r="G16" s="433"/>
      <c r="H16" s="53"/>
      <c r="I16" s="60"/>
      <c r="J16" s="54"/>
      <c r="K16" s="53"/>
    </row>
    <row r="17" spans="1:18">
      <c r="A17" s="53"/>
      <c r="B17" s="437" t="s">
        <v>54</v>
      </c>
      <c r="C17" s="438"/>
      <c r="D17" s="438"/>
      <c r="E17" s="62">
        <v>0.06</v>
      </c>
      <c r="F17" s="432"/>
      <c r="G17" s="433"/>
      <c r="H17" s="53"/>
      <c r="I17" s="60"/>
      <c r="J17" s="54"/>
      <c r="K17" s="53"/>
    </row>
    <row r="18" spans="1:18">
      <c r="A18" s="53"/>
      <c r="B18" s="439" t="s">
        <v>55</v>
      </c>
      <c r="C18" s="440"/>
      <c r="D18" s="440"/>
      <c r="E18" s="63">
        <v>7.0000000000000007E-2</v>
      </c>
      <c r="F18" s="432"/>
      <c r="G18" s="433"/>
      <c r="H18" s="53"/>
      <c r="I18" s="60"/>
      <c r="J18" s="54"/>
      <c r="K18" s="53"/>
    </row>
    <row r="19" spans="1:18">
      <c r="A19" s="55" t="s">
        <v>56</v>
      </c>
      <c r="B19" s="438" t="s">
        <v>57</v>
      </c>
      <c r="C19" s="438"/>
      <c r="D19" s="438"/>
      <c r="E19" s="438"/>
      <c r="F19" s="438"/>
      <c r="G19" s="438"/>
      <c r="H19" s="438"/>
      <c r="I19" s="450">
        <f>SUM(I10:I12)</f>
        <v>2859009.8655500007</v>
      </c>
      <c r="J19" s="451"/>
      <c r="K19" s="54"/>
    </row>
    <row r="20" spans="1:18">
      <c r="A20" s="53"/>
      <c r="B20" s="437" t="s">
        <v>58</v>
      </c>
      <c r="C20" s="438"/>
      <c r="D20" s="438"/>
      <c r="E20" s="430" t="str">
        <f>BAHTTEXT(I20)</f>
        <v>สองล้านแปดแสนห้าหมื่นเก้าพันบาทถ้วน</v>
      </c>
      <c r="F20" s="430"/>
      <c r="G20" s="430"/>
      <c r="H20" s="430"/>
      <c r="I20" s="450">
        <v>2859000</v>
      </c>
      <c r="J20" s="451"/>
      <c r="K20" s="54"/>
    </row>
    <row r="21" spans="1:18">
      <c r="A21" s="64"/>
      <c r="B21" s="430" t="s">
        <v>59</v>
      </c>
      <c r="C21" s="430"/>
      <c r="D21" s="65"/>
      <c r="E21" s="64" t="s">
        <v>60</v>
      </c>
      <c r="F21" s="64"/>
      <c r="G21" s="64"/>
      <c r="H21" s="64"/>
      <c r="I21" s="64"/>
      <c r="J21" s="64"/>
      <c r="K21" s="64"/>
    </row>
    <row r="22" spans="1:18">
      <c r="A22" s="58"/>
      <c r="B22" s="431" t="s">
        <v>61</v>
      </c>
      <c r="C22" s="431"/>
      <c r="D22" s="66"/>
      <c r="E22" s="58" t="s">
        <v>62</v>
      </c>
      <c r="F22" s="58"/>
      <c r="G22" s="58"/>
      <c r="H22" s="58"/>
      <c r="I22" s="58"/>
      <c r="J22" s="58"/>
      <c r="K22" s="58"/>
    </row>
    <row r="25" spans="1:18" ht="21">
      <c r="A25" s="302"/>
      <c r="B25" s="302"/>
      <c r="C25" s="302"/>
      <c r="D25" s="397" t="s">
        <v>30</v>
      </c>
      <c r="E25" s="397"/>
      <c r="F25" s="397"/>
      <c r="G25" s="397"/>
      <c r="H25" s="397"/>
      <c r="I25" s="302"/>
      <c r="J25" s="303"/>
    </row>
    <row r="26" spans="1:18" ht="21">
      <c r="A26" s="302"/>
      <c r="B26" s="302"/>
      <c r="C26" s="302"/>
      <c r="D26" s="302" t="s">
        <v>31</v>
      </c>
      <c r="E26" s="302"/>
      <c r="F26" s="302"/>
      <c r="G26" s="303"/>
      <c r="H26" s="302"/>
      <c r="I26" s="312"/>
      <c r="J26" s="312"/>
    </row>
    <row r="27" spans="1:18" ht="21">
      <c r="A27" s="302"/>
      <c r="B27" s="302"/>
      <c r="C27" s="302"/>
      <c r="D27" s="429"/>
      <c r="E27" s="429"/>
      <c r="F27" s="429"/>
      <c r="G27" s="429"/>
      <c r="H27" s="429"/>
      <c r="I27" s="313"/>
      <c r="J27" s="313"/>
      <c r="K27" s="188"/>
    </row>
    <row r="28" spans="1:18" ht="21">
      <c r="A28" s="302"/>
      <c r="B28" s="302"/>
      <c r="C28" s="302"/>
      <c r="D28" s="397" t="s">
        <v>32</v>
      </c>
      <c r="E28" s="397"/>
      <c r="F28" s="397"/>
      <c r="G28" s="397"/>
      <c r="H28" s="397"/>
      <c r="I28" s="302"/>
      <c r="J28" s="302"/>
      <c r="K28" s="313"/>
    </row>
    <row r="29" spans="1:18" ht="21">
      <c r="A29" s="302"/>
      <c r="B29" s="302"/>
      <c r="C29" s="302"/>
      <c r="D29" s="302" t="s">
        <v>33</v>
      </c>
      <c r="E29" s="302"/>
      <c r="F29" s="302"/>
      <c r="G29" s="302"/>
      <c r="H29" s="302"/>
      <c r="I29" s="302"/>
      <c r="J29" s="312"/>
    </row>
    <row r="30" spans="1:18" ht="21">
      <c r="A30" s="312"/>
      <c r="B30" s="312"/>
      <c r="C30" s="312"/>
      <c r="D30" s="302"/>
      <c r="E30" s="302"/>
      <c r="F30" s="302"/>
      <c r="G30" s="312"/>
      <c r="H30" s="302"/>
      <c r="I30" s="313"/>
      <c r="J30" s="313"/>
      <c r="P30" s="188"/>
      <c r="Q30" s="188"/>
      <c r="R30" s="188"/>
    </row>
    <row r="31" spans="1:18" ht="21">
      <c r="A31" s="302"/>
      <c r="B31" s="313"/>
      <c r="C31" s="313"/>
      <c r="D31" s="397" t="s">
        <v>32</v>
      </c>
      <c r="E31" s="397"/>
      <c r="F31" s="397"/>
      <c r="G31" s="397"/>
      <c r="H31" s="397"/>
      <c r="I31" s="302"/>
      <c r="J31" s="302"/>
      <c r="K31" s="187"/>
      <c r="L31" s="187"/>
      <c r="N31" s="188"/>
      <c r="O31" s="188"/>
      <c r="P31" s="188"/>
    </row>
    <row r="32" spans="1:18" ht="21">
      <c r="A32" s="302"/>
      <c r="B32" s="313"/>
      <c r="C32" s="313"/>
      <c r="D32" s="302" t="s">
        <v>34</v>
      </c>
      <c r="E32" s="302"/>
      <c r="F32" s="302"/>
      <c r="G32" s="302"/>
      <c r="H32" s="302"/>
      <c r="I32" s="302"/>
      <c r="J32" s="302"/>
    </row>
    <row r="33" spans="1:11" ht="21">
      <c r="A33" s="302"/>
      <c r="B33" s="313"/>
      <c r="C33" s="313"/>
      <c r="D33" s="302"/>
      <c r="E33" s="302"/>
      <c r="F33" s="302"/>
      <c r="G33" s="302"/>
      <c r="H33" s="302"/>
      <c r="I33" s="302"/>
      <c r="J33" s="302"/>
    </row>
    <row r="34" spans="1:11" ht="21">
      <c r="A34" s="302"/>
      <c r="B34" s="313"/>
      <c r="C34" s="313"/>
      <c r="D34" s="397" t="s">
        <v>32</v>
      </c>
      <c r="E34" s="397"/>
      <c r="F34" s="397"/>
      <c r="G34" s="397"/>
      <c r="H34" s="397"/>
      <c r="I34" s="302"/>
      <c r="J34" s="302"/>
      <c r="K34" s="187"/>
    </row>
    <row r="35" spans="1:11" ht="21">
      <c r="A35" s="302"/>
      <c r="B35" s="313"/>
      <c r="C35" s="313"/>
      <c r="D35" s="302" t="s">
        <v>35</v>
      </c>
      <c r="E35" s="302"/>
      <c r="F35" s="302"/>
      <c r="G35" s="302"/>
      <c r="H35" s="302"/>
      <c r="I35" s="302"/>
      <c r="J35" s="302"/>
    </row>
    <row r="36" spans="1:11" ht="21">
      <c r="A36" s="302"/>
      <c r="B36" s="313"/>
      <c r="C36" s="313"/>
      <c r="D36" s="302"/>
      <c r="E36" s="302"/>
      <c r="F36" s="302"/>
      <c r="G36" s="302"/>
      <c r="H36" s="302"/>
      <c r="I36" s="302"/>
      <c r="J36" s="302"/>
    </row>
    <row r="37" spans="1:11" ht="21">
      <c r="A37" s="302"/>
      <c r="B37" s="302"/>
      <c r="C37" s="302"/>
      <c r="D37" s="397" t="s">
        <v>36</v>
      </c>
      <c r="E37" s="397"/>
      <c r="F37" s="397"/>
      <c r="G37" s="397"/>
      <c r="H37" s="397"/>
      <c r="I37" s="302"/>
      <c r="J37" s="313"/>
    </row>
    <row r="38" spans="1:11" ht="21">
      <c r="A38" s="302"/>
      <c r="B38" s="302"/>
      <c r="C38" s="302"/>
      <c r="D38" s="302" t="s">
        <v>37</v>
      </c>
      <c r="E38" s="302"/>
      <c r="F38" s="302"/>
      <c r="G38" s="302"/>
      <c r="H38" s="302"/>
      <c r="I38" s="313"/>
      <c r="J38" s="302"/>
    </row>
  </sheetData>
  <mergeCells count="48">
    <mergeCell ref="D37:H37"/>
    <mergeCell ref="D25:H25"/>
    <mergeCell ref="D27:H27"/>
    <mergeCell ref="D28:H28"/>
    <mergeCell ref="D31:H31"/>
    <mergeCell ref="D34:H34"/>
    <mergeCell ref="B12:D12"/>
    <mergeCell ref="B10:D10"/>
    <mergeCell ref="I10:J10"/>
    <mergeCell ref="F11:G11"/>
    <mergeCell ref="I11:J11"/>
    <mergeCell ref="F10:G10"/>
    <mergeCell ref="B11:D11"/>
    <mergeCell ref="I20:J20"/>
    <mergeCell ref="I19:J19"/>
    <mergeCell ref="F12:G12"/>
    <mergeCell ref="I12:J12"/>
    <mergeCell ref="F13:G13"/>
    <mergeCell ref="A1:K1"/>
    <mergeCell ref="A2:K2"/>
    <mergeCell ref="A3:K3"/>
    <mergeCell ref="A4:K4"/>
    <mergeCell ref="K8:K9"/>
    <mergeCell ref="I8:J8"/>
    <mergeCell ref="I9:J9"/>
    <mergeCell ref="F8:G8"/>
    <mergeCell ref="A5:K5"/>
    <mergeCell ref="A6:K6"/>
    <mergeCell ref="A7:K7"/>
    <mergeCell ref="A8:A9"/>
    <mergeCell ref="F9:G9"/>
    <mergeCell ref="B8:E9"/>
    <mergeCell ref="H8:H9"/>
    <mergeCell ref="B21:C21"/>
    <mergeCell ref="B22:C22"/>
    <mergeCell ref="F17:G17"/>
    <mergeCell ref="F18:G18"/>
    <mergeCell ref="B14:E14"/>
    <mergeCell ref="B15:D15"/>
    <mergeCell ref="B16:D16"/>
    <mergeCell ref="B17:D17"/>
    <mergeCell ref="B18:D18"/>
    <mergeCell ref="B20:D20"/>
    <mergeCell ref="E20:H20"/>
    <mergeCell ref="F14:G14"/>
    <mergeCell ref="F15:G15"/>
    <mergeCell ref="B19:H19"/>
    <mergeCell ref="F16:G16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82" orientation="portrait" horizontalDpi="4294967293" r:id="rId1"/>
  <headerFooter>
    <oddHeader>&amp;Rแบบ ปร.5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01080"/>
  </sheetPr>
  <dimension ref="A1:V703"/>
  <sheetViews>
    <sheetView view="pageBreakPreview" topLeftCell="B1" zoomScaleSheetLayoutView="100" workbookViewId="0">
      <pane ySplit="9" topLeftCell="A15" activePane="bottomLeft" state="frozen"/>
      <selection pane="bottomLeft" activeCell="B1" sqref="A1:XFD1048576"/>
      <selection activeCell="B1" sqref="B1"/>
    </sheetView>
  </sheetViews>
  <sheetFormatPr defaultRowHeight="18.75"/>
  <cols>
    <col min="1" max="1" width="6.83203125" style="37" hidden="1" customWidth="1"/>
    <col min="2" max="2" width="5.83203125" style="36" customWidth="1"/>
    <col min="3" max="3" width="5.5" style="183" customWidth="1"/>
    <col min="4" max="4" width="51.83203125" style="184" customWidth="1"/>
    <col min="5" max="5" width="8.83203125" style="184" customWidth="1"/>
    <col min="6" max="6" width="10.83203125" style="275" customWidth="1"/>
    <col min="7" max="7" width="13.33203125" style="266" customWidth="1"/>
    <col min="8" max="8" width="13.83203125" style="266" customWidth="1"/>
    <col min="9" max="10" width="13.33203125" style="266" customWidth="1"/>
    <col min="11" max="11" width="13.83203125" style="266" customWidth="1"/>
    <col min="12" max="12" width="13.33203125" style="209" customWidth="1"/>
    <col min="13" max="13" width="16.5" style="36" customWidth="1"/>
    <col min="14" max="14" width="15.6640625" style="37" customWidth="1"/>
    <col min="15" max="15" width="12.33203125" style="37" customWidth="1"/>
    <col min="16" max="16" width="10.83203125" style="46" customWidth="1"/>
    <col min="17" max="17" width="10.6640625" style="46" customWidth="1"/>
    <col min="18" max="18" width="10.33203125" style="45" customWidth="1"/>
    <col min="19" max="19" width="14.6640625" style="46" customWidth="1"/>
    <col min="20" max="16384" width="9.33203125" style="37"/>
  </cols>
  <sheetData>
    <row r="1" spans="2:22" ht="35.25" customHeight="1">
      <c r="B1" s="505" t="s">
        <v>63</v>
      </c>
      <c r="C1" s="505"/>
      <c r="D1" s="505"/>
      <c r="E1" s="505"/>
      <c r="F1" s="505"/>
      <c r="G1" s="505"/>
      <c r="H1" s="505"/>
      <c r="I1" s="505"/>
      <c r="J1" s="505"/>
      <c r="K1" s="505"/>
      <c r="L1" s="505"/>
      <c r="P1" s="37"/>
      <c r="Q1" s="37"/>
      <c r="R1" s="37"/>
      <c r="S1" s="37"/>
    </row>
    <row r="2" spans="2:22" ht="22.5" customHeight="1">
      <c r="B2" s="495" t="s">
        <v>38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P2" s="37"/>
      <c r="Q2" s="37"/>
      <c r="R2" s="37"/>
      <c r="S2" s="37"/>
    </row>
    <row r="3" spans="2:22" ht="22.5" customHeight="1">
      <c r="B3" s="495" t="str">
        <f>ปร5!A3</f>
        <v>ชื่อโครงการ/ปรับปรุงหอพักชาย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N3" s="144"/>
      <c r="O3" s="144"/>
      <c r="P3" s="144"/>
      <c r="Q3" s="144"/>
      <c r="R3" s="144"/>
      <c r="S3" s="144"/>
      <c r="T3" s="144"/>
      <c r="U3" s="144"/>
      <c r="V3" s="144"/>
    </row>
    <row r="4" spans="2:22">
      <c r="B4" s="495" t="s">
        <v>64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38"/>
      <c r="N4" s="39"/>
      <c r="O4" s="39"/>
      <c r="P4" s="39"/>
      <c r="Q4" s="39"/>
      <c r="R4" s="39"/>
      <c r="S4" s="39"/>
      <c r="T4" s="39"/>
      <c r="U4" s="39"/>
      <c r="V4" s="39"/>
    </row>
    <row r="5" spans="2:22">
      <c r="B5" s="495" t="s">
        <v>41</v>
      </c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38"/>
      <c r="N5" s="39"/>
      <c r="O5" s="39"/>
      <c r="P5" s="39"/>
      <c r="Q5" s="39"/>
      <c r="R5" s="39"/>
      <c r="S5" s="39"/>
      <c r="T5" s="39"/>
      <c r="U5" s="39"/>
      <c r="V5" s="39"/>
    </row>
    <row r="6" spans="2:22">
      <c r="B6" s="495" t="str">
        <f>ปร5!A6</f>
        <v xml:space="preserve">คำนวณราคากลางโดย   งานอาคารสถานที่     เมื่อวันที่ 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38"/>
      <c r="N6" s="39"/>
      <c r="O6" s="39"/>
      <c r="P6" s="39"/>
      <c r="Q6" s="39"/>
      <c r="R6" s="39"/>
      <c r="S6" s="39"/>
      <c r="T6" s="39"/>
      <c r="U6" s="39"/>
      <c r="V6" s="39"/>
    </row>
    <row r="7" spans="2:22" ht="19.5" thickBot="1">
      <c r="B7" s="496" t="s">
        <v>3</v>
      </c>
      <c r="C7" s="497"/>
      <c r="D7" s="497"/>
      <c r="E7" s="497"/>
      <c r="F7" s="497"/>
      <c r="G7" s="497"/>
      <c r="H7" s="497"/>
      <c r="I7" s="497"/>
      <c r="J7" s="497"/>
      <c r="K7" s="497"/>
      <c r="L7" s="498" t="s">
        <v>3</v>
      </c>
      <c r="M7" s="38"/>
      <c r="N7" s="39"/>
      <c r="O7" s="39"/>
      <c r="P7" s="39"/>
      <c r="Q7" s="39"/>
      <c r="R7" s="39"/>
      <c r="S7" s="39"/>
      <c r="T7" s="39"/>
      <c r="U7" s="39"/>
      <c r="V7" s="39"/>
    </row>
    <row r="8" spans="2:22" ht="22.15" customHeight="1" thickTop="1">
      <c r="B8" s="493" t="s">
        <v>65</v>
      </c>
      <c r="C8" s="499" t="s">
        <v>7</v>
      </c>
      <c r="D8" s="500"/>
      <c r="E8" s="503" t="s">
        <v>66</v>
      </c>
      <c r="F8" s="510" t="s">
        <v>67</v>
      </c>
      <c r="G8" s="225" t="s">
        <v>68</v>
      </c>
      <c r="H8" s="225"/>
      <c r="I8" s="226" t="s">
        <v>69</v>
      </c>
      <c r="J8" s="326"/>
      <c r="K8" s="227" t="s">
        <v>70</v>
      </c>
      <c r="L8" s="512" t="s">
        <v>9</v>
      </c>
      <c r="M8" s="38"/>
      <c r="N8" s="39"/>
      <c r="O8" s="39"/>
      <c r="P8" s="39"/>
      <c r="Q8" s="39"/>
      <c r="R8" s="39"/>
      <c r="S8" s="39"/>
      <c r="T8" s="39"/>
      <c r="U8" s="39"/>
      <c r="V8" s="39"/>
    </row>
    <row r="9" spans="2:22" ht="22.15" customHeight="1">
      <c r="B9" s="494"/>
      <c r="C9" s="501"/>
      <c r="D9" s="502"/>
      <c r="E9" s="504"/>
      <c r="F9" s="511"/>
      <c r="G9" s="228" t="s">
        <v>71</v>
      </c>
      <c r="H9" s="228" t="s">
        <v>72</v>
      </c>
      <c r="I9" s="228" t="s">
        <v>71</v>
      </c>
      <c r="J9" s="228" t="s">
        <v>72</v>
      </c>
      <c r="K9" s="229" t="s">
        <v>73</v>
      </c>
      <c r="L9" s="513"/>
      <c r="P9" s="37"/>
      <c r="Q9" s="37"/>
      <c r="R9" s="37"/>
      <c r="S9" s="37"/>
    </row>
    <row r="10" spans="2:22" ht="22.15" customHeight="1">
      <c r="B10" s="31"/>
      <c r="C10" s="514" t="s">
        <v>74</v>
      </c>
      <c r="D10" s="515"/>
      <c r="E10" s="164"/>
      <c r="F10" s="267"/>
      <c r="G10" s="230"/>
      <c r="H10" s="230"/>
      <c r="I10" s="230"/>
      <c r="J10" s="230"/>
      <c r="K10" s="230"/>
      <c r="L10" s="201"/>
      <c r="P10" s="37"/>
      <c r="Q10" s="37"/>
      <c r="R10" s="37"/>
      <c r="S10" s="37"/>
    </row>
    <row r="11" spans="2:22" ht="22.15" customHeight="1">
      <c r="B11" s="32"/>
      <c r="C11" s="508" t="s">
        <v>75</v>
      </c>
      <c r="D11" s="509"/>
      <c r="E11" s="165"/>
      <c r="F11" s="249"/>
      <c r="G11" s="231"/>
      <c r="H11" s="232"/>
      <c r="I11" s="233"/>
      <c r="J11" s="233"/>
      <c r="K11" s="234"/>
      <c r="L11" s="202"/>
      <c r="P11" s="37"/>
      <c r="Q11" s="37"/>
      <c r="R11" s="37"/>
      <c r="S11" s="37"/>
    </row>
    <row r="12" spans="2:22" ht="22.15" customHeight="1">
      <c r="B12" s="32">
        <v>1</v>
      </c>
      <c r="C12" s="506" t="s">
        <v>76</v>
      </c>
      <c r="D12" s="507"/>
      <c r="E12" s="167" t="s">
        <v>77</v>
      </c>
      <c r="F12" s="249"/>
      <c r="G12" s="235"/>
      <c r="H12" s="232"/>
      <c r="I12" s="233"/>
      <c r="J12" s="233"/>
      <c r="K12" s="236">
        <f>K77</f>
        <v>0</v>
      </c>
      <c r="L12" s="204"/>
      <c r="P12" s="37"/>
      <c r="Q12" s="37"/>
      <c r="R12" s="37"/>
      <c r="S12" s="37"/>
    </row>
    <row r="13" spans="2:22" ht="22.15" customHeight="1">
      <c r="B13" s="32">
        <v>2</v>
      </c>
      <c r="C13" s="506" t="s">
        <v>78</v>
      </c>
      <c r="D13" s="507"/>
      <c r="E13" s="167" t="s">
        <v>77</v>
      </c>
      <c r="F13" s="249"/>
      <c r="G13" s="235"/>
      <c r="H13" s="237"/>
      <c r="I13" s="233"/>
      <c r="J13" s="233"/>
      <c r="K13" s="235">
        <f>K145</f>
        <v>1990200</v>
      </c>
      <c r="L13" s="203"/>
      <c r="P13" s="37"/>
      <c r="Q13" s="37"/>
      <c r="R13" s="37"/>
      <c r="S13" s="37"/>
    </row>
    <row r="14" spans="2:22" ht="22.15" customHeight="1">
      <c r="B14" s="32">
        <v>3</v>
      </c>
      <c r="C14" s="506" t="s">
        <v>79</v>
      </c>
      <c r="D14" s="507"/>
      <c r="E14" s="167" t="s">
        <v>77</v>
      </c>
      <c r="F14" s="268"/>
      <c r="G14" s="235"/>
      <c r="H14" s="237"/>
      <c r="I14" s="233"/>
      <c r="J14" s="233"/>
      <c r="K14" s="235">
        <f>+K239</f>
        <v>206503.7</v>
      </c>
      <c r="L14" s="204"/>
      <c r="P14" s="37"/>
      <c r="Q14" s="37"/>
      <c r="R14" s="37"/>
      <c r="S14" s="37"/>
    </row>
    <row r="15" spans="2:22" ht="22.15" customHeight="1">
      <c r="B15" s="33">
        <v>4</v>
      </c>
      <c r="C15" s="506" t="s">
        <v>80</v>
      </c>
      <c r="D15" s="507"/>
      <c r="E15" s="168" t="s">
        <v>77</v>
      </c>
      <c r="F15" s="249"/>
      <c r="G15" s="233"/>
      <c r="H15" s="233"/>
      <c r="I15" s="233"/>
      <c r="J15" s="233"/>
      <c r="K15" s="235"/>
      <c r="L15" s="204"/>
      <c r="P15" s="37"/>
      <c r="Q15" s="37"/>
      <c r="R15" s="37"/>
      <c r="S15" s="37"/>
    </row>
    <row r="16" spans="2:22" ht="22.15" customHeight="1">
      <c r="B16" s="33"/>
      <c r="C16" s="477"/>
      <c r="D16" s="478"/>
      <c r="E16" s="166"/>
      <c r="F16" s="249"/>
      <c r="G16" s="233"/>
      <c r="H16" s="233"/>
      <c r="I16" s="233"/>
      <c r="J16" s="233"/>
      <c r="K16" s="237"/>
      <c r="L16" s="204"/>
      <c r="P16" s="37"/>
      <c r="Q16" s="37"/>
      <c r="R16" s="37"/>
      <c r="S16" s="37"/>
    </row>
    <row r="17" spans="2:19" ht="22.15" customHeight="1">
      <c r="B17" s="33"/>
      <c r="C17" s="477"/>
      <c r="D17" s="478"/>
      <c r="E17" s="166"/>
      <c r="F17" s="249"/>
      <c r="G17" s="233"/>
      <c r="H17" s="233"/>
      <c r="I17" s="233"/>
      <c r="J17" s="233"/>
      <c r="K17" s="237"/>
      <c r="L17" s="204"/>
      <c r="P17" s="37"/>
      <c r="Q17" s="37"/>
      <c r="R17" s="37"/>
      <c r="S17" s="37"/>
    </row>
    <row r="18" spans="2:19" ht="22.15" customHeight="1">
      <c r="B18" s="33"/>
      <c r="C18" s="477"/>
      <c r="D18" s="478"/>
      <c r="E18" s="166"/>
      <c r="F18" s="249"/>
      <c r="G18" s="233"/>
      <c r="H18" s="233"/>
      <c r="I18" s="233"/>
      <c r="J18" s="233"/>
      <c r="K18" s="237"/>
      <c r="L18" s="204"/>
      <c r="P18" s="37"/>
      <c r="Q18" s="37"/>
      <c r="R18" s="37"/>
      <c r="S18" s="37"/>
    </row>
    <row r="19" spans="2:19" ht="22.15" customHeight="1">
      <c r="B19" s="33"/>
      <c r="C19" s="477"/>
      <c r="D19" s="478"/>
      <c r="E19" s="166"/>
      <c r="F19" s="249"/>
      <c r="G19" s="233"/>
      <c r="H19" s="233"/>
      <c r="I19" s="233"/>
      <c r="J19" s="233"/>
      <c r="K19" s="237"/>
      <c r="L19" s="204"/>
      <c r="P19" s="37"/>
      <c r="Q19" s="37"/>
      <c r="R19" s="37"/>
      <c r="S19" s="37"/>
    </row>
    <row r="20" spans="2:19" ht="22.15" customHeight="1">
      <c r="B20" s="33"/>
      <c r="C20" s="477"/>
      <c r="D20" s="478"/>
      <c r="E20" s="166"/>
      <c r="F20" s="249"/>
      <c r="G20" s="233"/>
      <c r="H20" s="233"/>
      <c r="I20" s="233"/>
      <c r="J20" s="233"/>
      <c r="K20" s="237"/>
      <c r="L20" s="204"/>
      <c r="P20" s="37"/>
      <c r="Q20" s="37"/>
      <c r="R20" s="37"/>
      <c r="S20" s="37"/>
    </row>
    <row r="21" spans="2:19" ht="22.15" customHeight="1">
      <c r="B21" s="33"/>
      <c r="C21" s="477"/>
      <c r="D21" s="478"/>
      <c r="E21" s="166"/>
      <c r="F21" s="249"/>
      <c r="G21" s="233"/>
      <c r="H21" s="233"/>
      <c r="I21" s="233"/>
      <c r="J21" s="233"/>
      <c r="K21" s="237"/>
      <c r="L21" s="204"/>
      <c r="P21" s="37"/>
      <c r="Q21" s="37"/>
      <c r="R21" s="37"/>
      <c r="S21" s="37"/>
    </row>
    <row r="22" spans="2:19" ht="22.15" customHeight="1">
      <c r="B22" s="33"/>
      <c r="C22" s="477"/>
      <c r="D22" s="478"/>
      <c r="E22" s="166"/>
      <c r="F22" s="249"/>
      <c r="G22" s="233"/>
      <c r="H22" s="233"/>
      <c r="I22" s="233"/>
      <c r="J22" s="233"/>
      <c r="K22" s="237"/>
      <c r="L22" s="204"/>
      <c r="P22" s="37"/>
      <c r="Q22" s="37"/>
      <c r="R22" s="37"/>
      <c r="S22" s="37"/>
    </row>
    <row r="23" spans="2:19" ht="22.15" customHeight="1">
      <c r="B23" s="33"/>
      <c r="C23" s="477"/>
      <c r="D23" s="478"/>
      <c r="E23" s="166"/>
      <c r="F23" s="249"/>
      <c r="G23" s="233"/>
      <c r="H23" s="233"/>
      <c r="I23" s="233"/>
      <c r="J23" s="233"/>
      <c r="K23" s="237"/>
      <c r="L23" s="204"/>
      <c r="P23" s="37"/>
      <c r="Q23" s="37"/>
      <c r="R23" s="37"/>
      <c r="S23" s="37"/>
    </row>
    <row r="24" spans="2:19" ht="22.15" customHeight="1">
      <c r="B24" s="33"/>
      <c r="C24" s="477"/>
      <c r="D24" s="478"/>
      <c r="E24" s="166"/>
      <c r="F24" s="249"/>
      <c r="G24" s="233"/>
      <c r="H24" s="233"/>
      <c r="I24" s="233"/>
      <c r="J24" s="233"/>
      <c r="K24" s="237"/>
      <c r="L24" s="204"/>
      <c r="P24" s="37"/>
      <c r="Q24" s="37"/>
      <c r="R24" s="37"/>
      <c r="S24" s="37"/>
    </row>
    <row r="25" spans="2:19" ht="22.15" customHeight="1">
      <c r="B25" s="33"/>
      <c r="C25" s="477"/>
      <c r="D25" s="478"/>
      <c r="E25" s="166"/>
      <c r="F25" s="249"/>
      <c r="G25" s="233"/>
      <c r="H25" s="233"/>
      <c r="I25" s="233"/>
      <c r="J25" s="233"/>
      <c r="K25" s="237"/>
      <c r="L25" s="204"/>
      <c r="P25" s="37"/>
      <c r="Q25" s="37"/>
      <c r="R25" s="37"/>
      <c r="S25" s="37"/>
    </row>
    <row r="26" spans="2:19" ht="22.15" customHeight="1">
      <c r="B26" s="33"/>
      <c r="C26" s="477"/>
      <c r="D26" s="478"/>
      <c r="E26" s="166"/>
      <c r="F26" s="249"/>
      <c r="G26" s="233"/>
      <c r="H26" s="233"/>
      <c r="I26" s="233"/>
      <c r="J26" s="233"/>
      <c r="K26" s="237"/>
      <c r="L26" s="204"/>
      <c r="P26" s="37"/>
      <c r="Q26" s="37"/>
      <c r="R26" s="37"/>
      <c r="S26" s="37"/>
    </row>
    <row r="27" spans="2:19" ht="22.15" customHeight="1">
      <c r="B27" s="33"/>
      <c r="C27" s="477"/>
      <c r="D27" s="478"/>
      <c r="E27" s="166"/>
      <c r="F27" s="249"/>
      <c r="G27" s="233"/>
      <c r="H27" s="233"/>
      <c r="I27" s="233"/>
      <c r="J27" s="233"/>
      <c r="K27" s="237"/>
      <c r="L27" s="204"/>
      <c r="P27" s="37"/>
      <c r="Q27" s="37"/>
      <c r="R27" s="37"/>
      <c r="S27" s="37"/>
    </row>
    <row r="28" spans="2:19" ht="22.15" customHeight="1">
      <c r="B28" s="33"/>
      <c r="C28" s="477"/>
      <c r="D28" s="478"/>
      <c r="E28" s="165"/>
      <c r="F28" s="249"/>
      <c r="G28" s="233"/>
      <c r="H28" s="232"/>
      <c r="I28" s="233"/>
      <c r="J28" s="233"/>
      <c r="K28" s="237"/>
      <c r="L28" s="204"/>
      <c r="P28" s="37"/>
      <c r="Q28" s="37"/>
      <c r="R28" s="37"/>
      <c r="S28" s="37"/>
    </row>
    <row r="29" spans="2:19" ht="22.15" customHeight="1">
      <c r="B29" s="33"/>
      <c r="C29" s="477"/>
      <c r="D29" s="478"/>
      <c r="E29" s="165"/>
      <c r="F29" s="249"/>
      <c r="G29" s="233"/>
      <c r="H29" s="232"/>
      <c r="I29" s="233"/>
      <c r="J29" s="233"/>
      <c r="K29" s="237"/>
      <c r="L29" s="204"/>
      <c r="P29" s="37"/>
      <c r="Q29" s="37"/>
      <c r="R29" s="37"/>
      <c r="S29" s="37"/>
    </row>
    <row r="30" spans="2:19" ht="22.15" customHeight="1">
      <c r="B30" s="33"/>
      <c r="C30" s="477"/>
      <c r="D30" s="478"/>
      <c r="E30" s="165"/>
      <c r="F30" s="249"/>
      <c r="G30" s="233"/>
      <c r="H30" s="232"/>
      <c r="I30" s="233"/>
      <c r="J30" s="233"/>
      <c r="K30" s="237"/>
      <c r="L30" s="204"/>
      <c r="P30" s="37"/>
      <c r="Q30" s="37"/>
      <c r="R30" s="37"/>
      <c r="S30" s="37"/>
    </row>
    <row r="31" spans="2:19" ht="22.15" customHeight="1">
      <c r="B31" s="33"/>
      <c r="C31" s="477"/>
      <c r="D31" s="478"/>
      <c r="E31" s="165"/>
      <c r="F31" s="249"/>
      <c r="G31" s="233"/>
      <c r="H31" s="232"/>
      <c r="I31" s="233"/>
      <c r="J31" s="233"/>
      <c r="K31" s="237"/>
      <c r="L31" s="204"/>
      <c r="P31" s="37"/>
      <c r="Q31" s="37"/>
      <c r="R31" s="37"/>
      <c r="S31" s="37"/>
    </row>
    <row r="32" spans="2:19" ht="22.15" customHeight="1">
      <c r="B32" s="33"/>
      <c r="C32" s="477"/>
      <c r="D32" s="478"/>
      <c r="E32" s="165"/>
      <c r="F32" s="249"/>
      <c r="G32" s="233"/>
      <c r="H32" s="232"/>
      <c r="I32" s="233"/>
      <c r="J32" s="233"/>
      <c r="K32" s="237"/>
      <c r="L32" s="204"/>
      <c r="P32" s="37"/>
      <c r="Q32" s="37"/>
      <c r="R32" s="37"/>
      <c r="S32" s="37"/>
    </row>
    <row r="33" spans="2:19" ht="22.15" customHeight="1">
      <c r="B33" s="33"/>
      <c r="C33" s="477"/>
      <c r="D33" s="478"/>
      <c r="E33" s="165"/>
      <c r="F33" s="249"/>
      <c r="G33" s="233"/>
      <c r="H33" s="232"/>
      <c r="I33" s="233"/>
      <c r="J33" s="233"/>
      <c r="K33" s="237"/>
      <c r="L33" s="204"/>
      <c r="P33" s="37"/>
      <c r="Q33" s="37"/>
      <c r="R33" s="37"/>
      <c r="S33" s="37"/>
    </row>
    <row r="34" spans="2:19" ht="22.15" customHeight="1">
      <c r="B34" s="33"/>
      <c r="C34" s="477"/>
      <c r="D34" s="478"/>
      <c r="E34" s="165"/>
      <c r="F34" s="249"/>
      <c r="G34" s="233"/>
      <c r="H34" s="232"/>
      <c r="I34" s="233"/>
      <c r="J34" s="233"/>
      <c r="K34" s="237"/>
      <c r="L34" s="204"/>
      <c r="P34" s="37"/>
      <c r="Q34" s="37"/>
      <c r="R34" s="37"/>
      <c r="S34" s="37"/>
    </row>
    <row r="35" spans="2:19" ht="22.15" customHeight="1">
      <c r="B35" s="33"/>
      <c r="C35" s="477"/>
      <c r="D35" s="478"/>
      <c r="E35" s="165"/>
      <c r="F35" s="249"/>
      <c r="G35" s="233"/>
      <c r="H35" s="232"/>
      <c r="I35" s="233"/>
      <c r="J35" s="233"/>
      <c r="K35" s="237"/>
      <c r="L35" s="204"/>
      <c r="P35" s="37"/>
      <c r="Q35" s="37"/>
      <c r="R35" s="37"/>
      <c r="S35" s="37"/>
    </row>
    <row r="36" spans="2:19" ht="22.15" customHeight="1">
      <c r="B36" s="33"/>
      <c r="C36" s="477"/>
      <c r="D36" s="478"/>
      <c r="E36" s="165"/>
      <c r="F36" s="249"/>
      <c r="G36" s="233"/>
      <c r="H36" s="232"/>
      <c r="I36" s="233"/>
      <c r="J36" s="233"/>
      <c r="K36" s="237"/>
      <c r="L36" s="204"/>
      <c r="P36" s="37"/>
      <c r="Q36" s="37"/>
      <c r="R36" s="37"/>
      <c r="S36" s="37"/>
    </row>
    <row r="37" spans="2:19" ht="22.15" customHeight="1">
      <c r="B37" s="33"/>
      <c r="C37" s="477"/>
      <c r="D37" s="478"/>
      <c r="E37" s="165"/>
      <c r="F37" s="249"/>
      <c r="G37" s="233"/>
      <c r="H37" s="232"/>
      <c r="I37" s="233"/>
      <c r="J37" s="233"/>
      <c r="K37" s="237"/>
      <c r="L37" s="204"/>
      <c r="P37" s="37"/>
      <c r="Q37" s="37"/>
      <c r="R37" s="37"/>
      <c r="S37" s="37"/>
    </row>
    <row r="38" spans="2:19" ht="22.15" customHeight="1">
      <c r="B38" s="33"/>
      <c r="C38" s="477"/>
      <c r="D38" s="478"/>
      <c r="E38" s="165"/>
      <c r="F38" s="249"/>
      <c r="G38" s="233"/>
      <c r="H38" s="232"/>
      <c r="I38" s="233"/>
      <c r="J38" s="233"/>
      <c r="K38" s="237"/>
      <c r="L38" s="204"/>
      <c r="P38" s="37"/>
      <c r="Q38" s="37"/>
      <c r="R38" s="37"/>
      <c r="S38" s="37"/>
    </row>
    <row r="39" spans="2:19" ht="22.15" customHeight="1">
      <c r="B39" s="33"/>
      <c r="C39" s="477"/>
      <c r="D39" s="478"/>
      <c r="E39" s="165"/>
      <c r="F39" s="249"/>
      <c r="G39" s="233"/>
      <c r="H39" s="232"/>
      <c r="I39" s="233"/>
      <c r="J39" s="233"/>
      <c r="K39" s="237"/>
      <c r="L39" s="204"/>
      <c r="P39" s="37"/>
      <c r="Q39" s="37"/>
      <c r="R39" s="37"/>
      <c r="S39" s="37"/>
    </row>
    <row r="40" spans="2:19" ht="22.15" customHeight="1">
      <c r="B40" s="33"/>
      <c r="C40" s="477"/>
      <c r="D40" s="478"/>
      <c r="E40" s="165"/>
      <c r="F40" s="249"/>
      <c r="G40" s="233"/>
      <c r="H40" s="232"/>
      <c r="I40" s="233"/>
      <c r="J40" s="233"/>
      <c r="K40" s="237"/>
      <c r="L40" s="204"/>
      <c r="P40" s="37"/>
      <c r="Q40" s="37"/>
      <c r="R40" s="37"/>
      <c r="S40" s="37"/>
    </row>
    <row r="41" spans="2:19" ht="22.15" customHeight="1">
      <c r="B41" s="34"/>
      <c r="C41" s="516"/>
      <c r="D41" s="517"/>
      <c r="E41" s="169"/>
      <c r="F41" s="268"/>
      <c r="G41" s="238"/>
      <c r="H41" s="239"/>
      <c r="I41" s="238"/>
      <c r="J41" s="238"/>
      <c r="K41" s="235"/>
      <c r="L41" s="205"/>
      <c r="P41" s="37"/>
      <c r="Q41" s="37"/>
      <c r="R41" s="37"/>
      <c r="S41" s="37"/>
    </row>
    <row r="42" spans="2:19" ht="22.15" customHeight="1">
      <c r="B42" s="35"/>
      <c r="C42" s="481" t="s">
        <v>81</v>
      </c>
      <c r="D42" s="482"/>
      <c r="E42" s="170"/>
      <c r="F42" s="269"/>
      <c r="G42" s="240"/>
      <c r="H42" s="240"/>
      <c r="I42" s="241"/>
      <c r="J42" s="240"/>
      <c r="K42" s="242">
        <f>SUM(K10:K41)</f>
        <v>2196703.7000000002</v>
      </c>
      <c r="L42" s="206"/>
      <c r="P42" s="37"/>
      <c r="Q42" s="37"/>
      <c r="R42" s="37"/>
      <c r="S42" s="37"/>
    </row>
    <row r="43" spans="2:19" ht="22.15" customHeight="1">
      <c r="B43" s="49">
        <v>1</v>
      </c>
      <c r="C43" s="518" t="s">
        <v>76</v>
      </c>
      <c r="D43" s="519"/>
      <c r="E43" s="171"/>
      <c r="F43" s="270"/>
      <c r="G43" s="239"/>
      <c r="H43" s="239"/>
      <c r="I43" s="231"/>
      <c r="J43" s="239"/>
      <c r="K43" s="236"/>
      <c r="L43" s="207"/>
      <c r="P43" s="37"/>
      <c r="Q43" s="37"/>
      <c r="R43" s="37"/>
      <c r="S43" s="37"/>
    </row>
    <row r="44" spans="2:19" ht="22.15" customHeight="1">
      <c r="B44" s="40"/>
      <c r="C44" s="479"/>
      <c r="D44" s="480"/>
      <c r="E44" s="172"/>
      <c r="F44" s="243"/>
      <c r="G44" s="243"/>
      <c r="H44" s="243"/>
      <c r="I44" s="243"/>
      <c r="J44" s="243"/>
      <c r="K44" s="244"/>
      <c r="L44" s="208"/>
      <c r="P44" s="37"/>
      <c r="Q44" s="37"/>
      <c r="R44" s="37"/>
      <c r="S44" s="37"/>
    </row>
    <row r="45" spans="2:19" ht="22.15" customHeight="1">
      <c r="B45" s="40"/>
      <c r="C45" s="479"/>
      <c r="D45" s="480"/>
      <c r="E45" s="172"/>
      <c r="F45" s="243"/>
      <c r="G45" s="243"/>
      <c r="H45" s="243"/>
      <c r="I45" s="243"/>
      <c r="J45" s="243"/>
      <c r="K45" s="244"/>
      <c r="L45" s="208"/>
      <c r="P45" s="37"/>
      <c r="Q45" s="37"/>
      <c r="R45" s="37"/>
      <c r="S45" s="37"/>
    </row>
    <row r="46" spans="2:19" ht="22.15" customHeight="1">
      <c r="B46" s="40"/>
      <c r="C46" s="479"/>
      <c r="D46" s="480"/>
      <c r="E46" s="172"/>
      <c r="F46" s="243"/>
      <c r="G46" s="243"/>
      <c r="H46" s="243"/>
      <c r="I46" s="243"/>
      <c r="J46" s="243"/>
      <c r="K46" s="244"/>
      <c r="L46" s="208"/>
      <c r="P46" s="37"/>
      <c r="Q46" s="37"/>
      <c r="R46" s="37"/>
      <c r="S46" s="37"/>
    </row>
    <row r="47" spans="2:19" ht="22.15" customHeight="1">
      <c r="B47" s="40"/>
      <c r="C47" s="479"/>
      <c r="D47" s="480"/>
      <c r="E47" s="172"/>
      <c r="F47" s="243"/>
      <c r="G47" s="243"/>
      <c r="H47" s="243"/>
      <c r="I47" s="243"/>
      <c r="J47" s="243"/>
      <c r="K47" s="244"/>
      <c r="L47" s="208"/>
      <c r="P47" s="37"/>
      <c r="Q47" s="37"/>
      <c r="R47" s="37"/>
      <c r="S47" s="37"/>
    </row>
    <row r="48" spans="2:19" ht="22.15" customHeight="1">
      <c r="B48" s="40"/>
      <c r="C48" s="479"/>
      <c r="D48" s="480"/>
      <c r="E48" s="172"/>
      <c r="F48" s="243"/>
      <c r="G48" s="243"/>
      <c r="H48" s="243"/>
      <c r="I48" s="243"/>
      <c r="J48" s="243"/>
      <c r="K48" s="244"/>
      <c r="L48" s="208"/>
      <c r="P48" s="37"/>
      <c r="Q48" s="37"/>
      <c r="R48" s="37"/>
      <c r="S48" s="37"/>
    </row>
    <row r="49" spans="2:19" ht="22.15" customHeight="1">
      <c r="B49" s="40"/>
      <c r="C49" s="479"/>
      <c r="D49" s="480"/>
      <c r="E49" s="172"/>
      <c r="F49" s="243"/>
      <c r="G49" s="243"/>
      <c r="H49" s="243"/>
      <c r="I49" s="243"/>
      <c r="J49" s="243"/>
      <c r="K49" s="244"/>
      <c r="L49" s="208"/>
      <c r="P49" s="37"/>
      <c r="Q49" s="37"/>
      <c r="R49" s="37"/>
      <c r="S49" s="37"/>
    </row>
    <row r="50" spans="2:19" ht="22.15" customHeight="1">
      <c r="B50" s="40"/>
      <c r="C50" s="479"/>
      <c r="D50" s="480"/>
      <c r="E50" s="172"/>
      <c r="F50" s="243"/>
      <c r="G50" s="243"/>
      <c r="H50" s="243"/>
      <c r="I50" s="243"/>
      <c r="J50" s="243"/>
      <c r="K50" s="244"/>
      <c r="L50" s="208"/>
      <c r="P50" s="37"/>
      <c r="Q50" s="37"/>
      <c r="R50" s="37"/>
      <c r="S50" s="37"/>
    </row>
    <row r="51" spans="2:19" ht="22.15" customHeight="1">
      <c r="B51" s="40"/>
      <c r="C51" s="479"/>
      <c r="D51" s="480"/>
      <c r="E51" s="172"/>
      <c r="F51" s="243"/>
      <c r="G51" s="243"/>
      <c r="H51" s="243"/>
      <c r="I51" s="243"/>
      <c r="J51" s="243"/>
      <c r="K51" s="244"/>
      <c r="L51" s="208"/>
      <c r="P51" s="37"/>
      <c r="Q51" s="37"/>
      <c r="R51" s="37"/>
      <c r="S51" s="37"/>
    </row>
    <row r="52" spans="2:19" ht="22.15" customHeight="1">
      <c r="B52" s="40"/>
      <c r="C52" s="329"/>
      <c r="D52" s="174"/>
      <c r="E52" s="173"/>
      <c r="F52" s="243"/>
      <c r="G52" s="243"/>
      <c r="H52" s="243"/>
      <c r="I52" s="243"/>
      <c r="J52" s="243"/>
      <c r="K52" s="243"/>
      <c r="L52" s="208"/>
      <c r="P52" s="37"/>
      <c r="Q52" s="37"/>
      <c r="R52" s="37"/>
      <c r="S52" s="37"/>
    </row>
    <row r="53" spans="2:19" ht="22.15" customHeight="1">
      <c r="B53" s="42"/>
      <c r="C53" s="329"/>
      <c r="D53" s="175"/>
      <c r="E53" s="176"/>
      <c r="F53" s="243"/>
      <c r="G53" s="243"/>
      <c r="H53" s="243"/>
      <c r="I53" s="243"/>
      <c r="J53" s="243"/>
      <c r="K53" s="243"/>
      <c r="L53" s="208"/>
      <c r="P53" s="37"/>
      <c r="Q53" s="37"/>
      <c r="R53" s="37"/>
      <c r="S53" s="37"/>
    </row>
    <row r="54" spans="2:19" ht="22.15" customHeight="1">
      <c r="B54" s="42"/>
      <c r="C54" s="329"/>
      <c r="D54" s="175"/>
      <c r="E54" s="176"/>
      <c r="F54" s="243"/>
      <c r="G54" s="245"/>
      <c r="H54" s="245"/>
      <c r="I54" s="245"/>
      <c r="J54" s="245"/>
      <c r="K54" s="245"/>
      <c r="L54" s="200"/>
      <c r="P54" s="37"/>
      <c r="Q54" s="37"/>
      <c r="R54" s="37"/>
      <c r="S54" s="37"/>
    </row>
    <row r="55" spans="2:19" ht="22.15" customHeight="1">
      <c r="B55" s="42"/>
      <c r="C55" s="329"/>
      <c r="D55" s="175"/>
      <c r="E55" s="176"/>
      <c r="F55" s="250"/>
      <c r="G55" s="245"/>
      <c r="H55" s="245"/>
      <c r="I55" s="245"/>
      <c r="J55" s="245"/>
      <c r="K55" s="245"/>
      <c r="L55" s="200"/>
      <c r="P55" s="37"/>
      <c r="Q55" s="37"/>
      <c r="R55" s="37"/>
      <c r="S55" s="37"/>
    </row>
    <row r="56" spans="2:19" ht="22.15" customHeight="1">
      <c r="B56" s="43"/>
      <c r="C56" s="329"/>
      <c r="D56" s="175"/>
      <c r="E56" s="173"/>
      <c r="F56" s="250"/>
      <c r="G56" s="246"/>
      <c r="H56" s="247"/>
      <c r="I56" s="248"/>
      <c r="J56" s="245"/>
      <c r="K56" s="245"/>
      <c r="L56" s="200"/>
      <c r="P56" s="37"/>
      <c r="Q56" s="37"/>
      <c r="R56" s="37"/>
      <c r="S56" s="37"/>
    </row>
    <row r="57" spans="2:19" ht="22.15" customHeight="1">
      <c r="B57" s="43"/>
      <c r="C57" s="329"/>
      <c r="D57" s="175"/>
      <c r="E57" s="173"/>
      <c r="F57" s="250"/>
      <c r="G57" s="246"/>
      <c r="H57" s="247"/>
      <c r="I57" s="248"/>
      <c r="J57" s="245"/>
      <c r="K57" s="245"/>
      <c r="L57" s="200"/>
      <c r="P57" s="37"/>
      <c r="Q57" s="37"/>
      <c r="R57" s="37"/>
      <c r="S57" s="37"/>
    </row>
    <row r="58" spans="2:19" ht="22.15" customHeight="1">
      <c r="B58" s="43"/>
      <c r="C58" s="329"/>
      <c r="D58" s="175"/>
      <c r="E58" s="173"/>
      <c r="F58" s="250"/>
      <c r="G58" s="246"/>
      <c r="H58" s="247"/>
      <c r="I58" s="248"/>
      <c r="J58" s="245"/>
      <c r="K58" s="245"/>
      <c r="L58" s="200"/>
      <c r="P58" s="37"/>
      <c r="Q58" s="37"/>
      <c r="R58" s="37"/>
      <c r="S58" s="37"/>
    </row>
    <row r="59" spans="2:19" ht="22.15" customHeight="1">
      <c r="B59" s="43"/>
      <c r="C59" s="329"/>
      <c r="D59" s="175"/>
      <c r="E59" s="173"/>
      <c r="F59" s="250"/>
      <c r="G59" s="245"/>
      <c r="H59" s="245"/>
      <c r="I59" s="245"/>
      <c r="J59" s="245"/>
      <c r="K59" s="245"/>
      <c r="L59" s="200"/>
      <c r="P59" s="37"/>
      <c r="Q59" s="37"/>
      <c r="R59" s="37"/>
      <c r="S59" s="37"/>
    </row>
    <row r="60" spans="2:19" ht="22.15" customHeight="1">
      <c r="B60" s="43"/>
      <c r="C60" s="329"/>
      <c r="D60" s="175"/>
      <c r="E60" s="173"/>
      <c r="F60" s="250"/>
      <c r="G60" s="245"/>
      <c r="H60" s="245"/>
      <c r="I60" s="245"/>
      <c r="J60" s="245"/>
      <c r="K60" s="245"/>
      <c r="L60" s="200"/>
      <c r="P60" s="37"/>
      <c r="Q60" s="37"/>
      <c r="R60" s="37"/>
      <c r="S60" s="37"/>
    </row>
    <row r="61" spans="2:19" ht="22.15" customHeight="1">
      <c r="B61" s="43"/>
      <c r="C61" s="329"/>
      <c r="D61" s="175"/>
      <c r="E61" s="173"/>
      <c r="F61" s="250"/>
      <c r="G61" s="246"/>
      <c r="H61" s="245"/>
      <c r="I61" s="245"/>
      <c r="J61" s="245"/>
      <c r="K61" s="245"/>
      <c r="L61" s="200"/>
      <c r="P61" s="37"/>
      <c r="Q61" s="37"/>
      <c r="R61" s="37"/>
      <c r="S61" s="37"/>
    </row>
    <row r="62" spans="2:19" ht="22.15" customHeight="1">
      <c r="B62" s="43"/>
      <c r="C62" s="329"/>
      <c r="D62" s="175"/>
      <c r="E62" s="173"/>
      <c r="F62" s="250"/>
      <c r="G62" s="246"/>
      <c r="H62" s="245"/>
      <c r="I62" s="245"/>
      <c r="J62" s="245"/>
      <c r="K62" s="245"/>
      <c r="L62" s="200"/>
      <c r="P62" s="37"/>
      <c r="Q62" s="37"/>
      <c r="R62" s="37"/>
      <c r="S62" s="37"/>
    </row>
    <row r="63" spans="2:19" ht="22.15" customHeight="1">
      <c r="B63" s="43"/>
      <c r="C63" s="329"/>
      <c r="D63" s="175"/>
      <c r="E63" s="173"/>
      <c r="F63" s="250"/>
      <c r="G63" s="246"/>
      <c r="H63" s="245"/>
      <c r="I63" s="245"/>
      <c r="J63" s="245"/>
      <c r="K63" s="245"/>
      <c r="L63" s="200"/>
      <c r="P63" s="37"/>
      <c r="Q63" s="37"/>
      <c r="R63" s="37"/>
      <c r="S63" s="37"/>
    </row>
    <row r="64" spans="2:19" ht="22.15" customHeight="1">
      <c r="B64" s="43"/>
      <c r="C64" s="329"/>
      <c r="D64" s="175"/>
      <c r="E64" s="173"/>
      <c r="F64" s="250"/>
      <c r="G64" s="246"/>
      <c r="H64" s="245"/>
      <c r="I64" s="245"/>
      <c r="J64" s="245"/>
      <c r="K64" s="245"/>
      <c r="L64" s="200"/>
      <c r="P64" s="37"/>
      <c r="Q64" s="37"/>
      <c r="R64" s="37"/>
      <c r="S64" s="37"/>
    </row>
    <row r="65" spans="2:19" ht="22.15" customHeight="1">
      <c r="B65" s="43"/>
      <c r="C65" s="329"/>
      <c r="D65" s="175"/>
      <c r="E65" s="173"/>
      <c r="F65" s="250"/>
      <c r="G65" s="245"/>
      <c r="H65" s="245"/>
      <c r="I65" s="245"/>
      <c r="J65" s="245"/>
      <c r="K65" s="245"/>
      <c r="L65" s="200"/>
      <c r="P65" s="37"/>
      <c r="Q65" s="37"/>
      <c r="R65" s="37"/>
      <c r="S65" s="37"/>
    </row>
    <row r="66" spans="2:19" ht="22.15" customHeight="1">
      <c r="B66" s="43"/>
      <c r="C66" s="329"/>
      <c r="D66" s="175"/>
      <c r="E66" s="173"/>
      <c r="F66" s="250"/>
      <c r="G66" s="245"/>
      <c r="H66" s="245"/>
      <c r="I66" s="245"/>
      <c r="J66" s="245"/>
      <c r="K66" s="245"/>
      <c r="L66" s="200"/>
      <c r="P66" s="37"/>
      <c r="Q66" s="37"/>
      <c r="R66" s="37"/>
      <c r="S66" s="37"/>
    </row>
    <row r="67" spans="2:19" ht="22.15" customHeight="1">
      <c r="B67" s="43"/>
      <c r="C67" s="329"/>
      <c r="D67" s="175"/>
      <c r="E67" s="173"/>
      <c r="F67" s="250"/>
      <c r="G67" s="245"/>
      <c r="H67" s="245"/>
      <c r="I67" s="245"/>
      <c r="J67" s="245"/>
      <c r="K67" s="245"/>
      <c r="L67" s="200"/>
      <c r="P67" s="37"/>
      <c r="Q67" s="37"/>
      <c r="R67" s="37"/>
      <c r="S67" s="37"/>
    </row>
    <row r="68" spans="2:19" ht="22.15" customHeight="1">
      <c r="B68" s="40"/>
      <c r="C68" s="485"/>
      <c r="D68" s="486"/>
      <c r="E68" s="177"/>
      <c r="F68" s="249"/>
      <c r="G68" s="249"/>
      <c r="H68" s="249"/>
      <c r="I68" s="249"/>
      <c r="J68" s="249"/>
      <c r="K68" s="249"/>
      <c r="L68" s="200"/>
      <c r="P68" s="37"/>
      <c r="Q68" s="37"/>
      <c r="R68" s="37"/>
      <c r="S68" s="37"/>
    </row>
    <row r="69" spans="2:19" ht="22.15" customHeight="1">
      <c r="B69" s="40"/>
      <c r="C69" s="485"/>
      <c r="D69" s="486"/>
      <c r="E69" s="177"/>
      <c r="F69" s="249"/>
      <c r="G69" s="249"/>
      <c r="H69" s="249"/>
      <c r="I69" s="249"/>
      <c r="J69" s="249"/>
      <c r="K69" s="249"/>
      <c r="L69" s="200"/>
      <c r="P69" s="37"/>
      <c r="Q69" s="37"/>
      <c r="R69" s="37"/>
      <c r="S69" s="37"/>
    </row>
    <row r="70" spans="2:19" ht="22.15" customHeight="1">
      <c r="B70" s="40"/>
      <c r="C70" s="485"/>
      <c r="D70" s="486"/>
      <c r="E70" s="177"/>
      <c r="F70" s="249"/>
      <c r="G70" s="249"/>
      <c r="H70" s="249"/>
      <c r="I70" s="249"/>
      <c r="J70" s="249"/>
      <c r="K70" s="249"/>
      <c r="L70" s="200"/>
      <c r="P70" s="37"/>
      <c r="Q70" s="37"/>
      <c r="R70" s="37"/>
      <c r="S70" s="37"/>
    </row>
    <row r="71" spans="2:19" ht="22.15" customHeight="1">
      <c r="B71" s="40"/>
      <c r="C71" s="485"/>
      <c r="D71" s="486"/>
      <c r="E71" s="177"/>
      <c r="F71" s="249"/>
      <c r="G71" s="249"/>
      <c r="H71" s="249"/>
      <c r="I71" s="249"/>
      <c r="J71" s="249"/>
      <c r="K71" s="249"/>
      <c r="L71" s="200"/>
      <c r="P71" s="37"/>
      <c r="Q71" s="37"/>
      <c r="R71" s="37"/>
      <c r="S71" s="37"/>
    </row>
    <row r="72" spans="2:19" ht="22.15" customHeight="1">
      <c r="B72" s="40"/>
      <c r="C72" s="485"/>
      <c r="D72" s="486"/>
      <c r="E72" s="177"/>
      <c r="F72" s="249"/>
      <c r="G72" s="249"/>
      <c r="H72" s="249"/>
      <c r="I72" s="249"/>
      <c r="J72" s="249"/>
      <c r="K72" s="249"/>
      <c r="L72" s="200"/>
      <c r="P72" s="37"/>
      <c r="Q72" s="37"/>
      <c r="R72" s="37"/>
      <c r="S72" s="37"/>
    </row>
    <row r="73" spans="2:19" ht="22.15" customHeight="1">
      <c r="B73" s="40"/>
      <c r="C73" s="485"/>
      <c r="D73" s="486"/>
      <c r="E73" s="177"/>
      <c r="F73" s="249"/>
      <c r="G73" s="249"/>
      <c r="H73" s="249"/>
      <c r="I73" s="249"/>
      <c r="J73" s="249"/>
      <c r="K73" s="249"/>
      <c r="L73" s="200"/>
      <c r="P73" s="37"/>
      <c r="Q73" s="37"/>
      <c r="R73" s="37"/>
      <c r="S73" s="37"/>
    </row>
    <row r="74" spans="2:19" ht="22.15" customHeight="1">
      <c r="B74" s="40"/>
      <c r="C74" s="485"/>
      <c r="D74" s="486"/>
      <c r="E74" s="177"/>
      <c r="F74" s="249"/>
      <c r="G74" s="249"/>
      <c r="H74" s="249"/>
      <c r="I74" s="249"/>
      <c r="J74" s="249"/>
      <c r="K74" s="249"/>
      <c r="L74" s="200"/>
      <c r="P74" s="37"/>
      <c r="Q74" s="37"/>
      <c r="R74" s="37"/>
      <c r="S74" s="37"/>
    </row>
    <row r="75" spans="2:19" ht="22.15" customHeight="1">
      <c r="B75" s="40"/>
      <c r="C75" s="485"/>
      <c r="D75" s="486"/>
      <c r="E75" s="177"/>
      <c r="F75" s="249"/>
      <c r="G75" s="249"/>
      <c r="H75" s="249"/>
      <c r="I75" s="249"/>
      <c r="J75" s="249"/>
      <c r="K75" s="249"/>
      <c r="L75" s="200"/>
      <c r="P75" s="37"/>
      <c r="Q75" s="37"/>
      <c r="R75" s="37"/>
      <c r="S75" s="37"/>
    </row>
    <row r="76" spans="2:19" ht="22.15" customHeight="1">
      <c r="B76" s="40"/>
      <c r="C76" s="485"/>
      <c r="D76" s="486"/>
      <c r="E76" s="177"/>
      <c r="F76" s="249"/>
      <c r="G76" s="249"/>
      <c r="H76" s="249"/>
      <c r="I76" s="249"/>
      <c r="J76" s="249"/>
      <c r="K76" s="249"/>
      <c r="L76" s="200"/>
      <c r="P76" s="37"/>
      <c r="Q76" s="37"/>
      <c r="R76" s="37"/>
      <c r="S76" s="37"/>
    </row>
    <row r="77" spans="2:19" ht="22.15" customHeight="1">
      <c r="B77" s="35"/>
      <c r="C77" s="481" t="s">
        <v>82</v>
      </c>
      <c r="D77" s="482"/>
      <c r="E77" s="170"/>
      <c r="F77" s="269"/>
      <c r="G77" s="240"/>
      <c r="H77" s="240"/>
      <c r="I77" s="241"/>
      <c r="J77" s="240"/>
      <c r="K77" s="242">
        <f>SUM(K43:K76)</f>
        <v>0</v>
      </c>
      <c r="L77" s="206"/>
      <c r="N77" s="50"/>
      <c r="P77" s="37"/>
      <c r="Q77" s="37"/>
      <c r="R77" s="37"/>
      <c r="S77" s="37"/>
    </row>
    <row r="78" spans="2:19" ht="22.15" customHeight="1">
      <c r="B78" s="40">
        <v>1</v>
      </c>
      <c r="C78" s="522" t="str">
        <f>C43</f>
        <v>หมวดงานวิศวกรรมโครงสร้าง</v>
      </c>
      <c r="D78" s="523"/>
      <c r="E78" s="178"/>
      <c r="F78" s="243"/>
      <c r="G78" s="250"/>
      <c r="H78" s="249"/>
      <c r="I78" s="250"/>
      <c r="J78" s="249"/>
      <c r="K78" s="251"/>
      <c r="L78" s="208"/>
      <c r="N78" s="50"/>
      <c r="P78" s="37"/>
      <c r="Q78" s="37"/>
      <c r="R78" s="37"/>
      <c r="S78" s="37"/>
    </row>
    <row r="79" spans="2:19" ht="22.15" customHeight="1">
      <c r="B79" s="40"/>
      <c r="C79" s="479"/>
      <c r="D79" s="480"/>
      <c r="E79" s="178"/>
      <c r="F79" s="243"/>
      <c r="G79" s="250"/>
      <c r="H79" s="249"/>
      <c r="I79" s="250"/>
      <c r="J79" s="249"/>
      <c r="K79" s="251"/>
      <c r="L79" s="208"/>
      <c r="N79" s="50"/>
      <c r="P79" s="37"/>
      <c r="Q79" s="37"/>
      <c r="R79" s="37"/>
      <c r="S79" s="37"/>
    </row>
    <row r="80" spans="2:19" ht="22.15" customHeight="1">
      <c r="B80" s="40"/>
      <c r="C80" s="455"/>
      <c r="D80" s="456"/>
      <c r="E80" s="145"/>
      <c r="F80" s="264"/>
      <c r="G80" s="252"/>
      <c r="H80" s="253"/>
      <c r="I80" s="252"/>
      <c r="J80" s="253"/>
      <c r="K80" s="254"/>
      <c r="L80" s="208"/>
      <c r="N80" s="50"/>
      <c r="P80" s="37"/>
      <c r="Q80" s="37"/>
      <c r="R80" s="37"/>
      <c r="S80" s="37"/>
    </row>
    <row r="81" spans="2:19" ht="22.15" customHeight="1">
      <c r="B81" s="40"/>
      <c r="C81" s="487"/>
      <c r="D81" s="488"/>
      <c r="E81" s="179"/>
      <c r="F81" s="243"/>
      <c r="G81" s="244"/>
      <c r="H81" s="244"/>
      <c r="I81" s="244"/>
      <c r="J81" s="244"/>
      <c r="K81" s="244"/>
      <c r="L81" s="208"/>
      <c r="N81" s="50"/>
      <c r="P81" s="37"/>
      <c r="Q81" s="37"/>
      <c r="R81" s="37"/>
      <c r="S81" s="37"/>
    </row>
    <row r="82" spans="2:19" ht="22.15" customHeight="1">
      <c r="B82" s="40"/>
      <c r="C82" s="479"/>
      <c r="D82" s="480"/>
      <c r="E82" s="173"/>
      <c r="F82" s="271"/>
      <c r="G82" s="255"/>
      <c r="H82" s="255"/>
      <c r="I82" s="255"/>
      <c r="J82" s="255"/>
      <c r="K82" s="256"/>
      <c r="L82" s="208"/>
      <c r="N82" s="50"/>
      <c r="P82" s="37"/>
      <c r="Q82" s="37"/>
      <c r="R82" s="37"/>
      <c r="S82" s="37"/>
    </row>
    <row r="83" spans="2:19" ht="22.15" customHeight="1">
      <c r="B83" s="40"/>
      <c r="C83" s="520"/>
      <c r="D83" s="521"/>
      <c r="E83" s="173"/>
      <c r="F83" s="264"/>
      <c r="G83" s="252"/>
      <c r="H83" s="253"/>
      <c r="I83" s="252"/>
      <c r="J83" s="253"/>
      <c r="K83" s="254"/>
      <c r="L83" s="208"/>
      <c r="N83" s="50"/>
      <c r="P83" s="37"/>
      <c r="Q83" s="37"/>
      <c r="R83" s="37"/>
      <c r="S83" s="37"/>
    </row>
    <row r="84" spans="2:19" ht="22.15" customHeight="1">
      <c r="B84" s="40"/>
      <c r="C84" s="487"/>
      <c r="D84" s="488"/>
      <c r="E84" s="179"/>
      <c r="F84" s="243"/>
      <c r="G84" s="244"/>
      <c r="H84" s="244"/>
      <c r="I84" s="244"/>
      <c r="J84" s="244"/>
      <c r="K84" s="244"/>
      <c r="L84" s="208"/>
      <c r="N84" s="50"/>
      <c r="P84" s="37"/>
      <c r="Q84" s="37"/>
      <c r="R84" s="37"/>
      <c r="S84" s="37"/>
    </row>
    <row r="85" spans="2:19" ht="22.15" customHeight="1">
      <c r="B85" s="40"/>
      <c r="C85" s="489"/>
      <c r="D85" s="490"/>
      <c r="E85" s="179"/>
      <c r="F85" s="243"/>
      <c r="G85" s="244"/>
      <c r="H85" s="244"/>
      <c r="I85" s="244"/>
      <c r="J85" s="244"/>
      <c r="K85" s="257"/>
      <c r="L85" s="208"/>
      <c r="N85" s="50"/>
      <c r="P85" s="37"/>
      <c r="Q85" s="37"/>
      <c r="R85" s="37"/>
      <c r="S85" s="37"/>
    </row>
    <row r="86" spans="2:19" ht="22.15" customHeight="1">
      <c r="B86" s="40"/>
      <c r="C86" s="491"/>
      <c r="D86" s="492"/>
      <c r="E86" s="173"/>
      <c r="F86" s="264"/>
      <c r="G86" s="252"/>
      <c r="H86" s="253"/>
      <c r="I86" s="252"/>
      <c r="J86" s="253"/>
      <c r="K86" s="254"/>
      <c r="L86" s="208"/>
      <c r="N86" s="50"/>
      <c r="P86" s="37"/>
      <c r="Q86" s="37"/>
      <c r="R86" s="37"/>
      <c r="S86" s="37"/>
    </row>
    <row r="87" spans="2:19" ht="22.15" customHeight="1">
      <c r="B87" s="40"/>
      <c r="C87" s="491"/>
      <c r="D87" s="492"/>
      <c r="E87" s="173"/>
      <c r="F87" s="243"/>
      <c r="G87" s="243"/>
      <c r="H87" s="253"/>
      <c r="I87" s="252"/>
      <c r="J87" s="253"/>
      <c r="K87" s="254"/>
      <c r="L87" s="208"/>
      <c r="N87" s="50"/>
      <c r="P87" s="37"/>
      <c r="Q87" s="37"/>
      <c r="R87" s="37"/>
      <c r="S87" s="37"/>
    </row>
    <row r="88" spans="2:19" ht="22.15" customHeight="1">
      <c r="B88" s="40"/>
      <c r="C88" s="455"/>
      <c r="D88" s="456"/>
      <c r="E88" s="145"/>
      <c r="F88" s="264"/>
      <c r="G88" s="252"/>
      <c r="H88" s="253"/>
      <c r="I88" s="252"/>
      <c r="J88" s="253"/>
      <c r="K88" s="254"/>
      <c r="L88" s="208"/>
      <c r="N88" s="50"/>
      <c r="P88" s="37"/>
      <c r="Q88" s="37"/>
      <c r="R88" s="37"/>
      <c r="S88" s="37"/>
    </row>
    <row r="89" spans="2:19" ht="22.15" customHeight="1">
      <c r="B89" s="40"/>
      <c r="C89" s="461"/>
      <c r="D89" s="462"/>
      <c r="E89" s="145"/>
      <c r="F89" s="264"/>
      <c r="G89" s="253"/>
      <c r="H89" s="253"/>
      <c r="I89" s="253"/>
      <c r="J89" s="253"/>
      <c r="K89" s="254"/>
      <c r="L89" s="208"/>
      <c r="N89" s="50"/>
      <c r="P89" s="37"/>
      <c r="Q89" s="37"/>
      <c r="R89" s="37"/>
      <c r="S89" s="37"/>
    </row>
    <row r="90" spans="2:19" ht="22.15" customHeight="1">
      <c r="B90" s="40"/>
      <c r="C90" s="487"/>
      <c r="D90" s="488"/>
      <c r="E90" s="179"/>
      <c r="F90" s="243"/>
      <c r="G90" s="244"/>
      <c r="H90" s="244"/>
      <c r="I90" s="244"/>
      <c r="J90" s="244"/>
      <c r="K90" s="244"/>
      <c r="L90" s="208"/>
      <c r="N90" s="50"/>
      <c r="P90" s="37"/>
      <c r="Q90" s="37"/>
      <c r="R90" s="37"/>
      <c r="S90" s="37"/>
    </row>
    <row r="91" spans="2:19" ht="22.15" customHeight="1">
      <c r="B91" s="40"/>
      <c r="C91" s="483"/>
      <c r="D91" s="484"/>
      <c r="E91" s="179"/>
      <c r="F91" s="243"/>
      <c r="G91" s="244"/>
      <c r="H91" s="244"/>
      <c r="I91" s="244"/>
      <c r="J91" s="244"/>
      <c r="K91" s="244"/>
      <c r="L91" s="208"/>
      <c r="N91" s="50"/>
      <c r="P91" s="37"/>
      <c r="Q91" s="37"/>
      <c r="R91" s="37"/>
      <c r="S91" s="37"/>
    </row>
    <row r="92" spans="2:19" ht="22.15" customHeight="1">
      <c r="B92" s="40"/>
      <c r="C92" s="479"/>
      <c r="D92" s="480"/>
      <c r="E92" s="178"/>
      <c r="F92" s="243"/>
      <c r="G92" s="250"/>
      <c r="H92" s="249"/>
      <c r="I92" s="250"/>
      <c r="J92" s="249"/>
      <c r="K92" s="251"/>
      <c r="L92" s="208"/>
      <c r="N92" s="50"/>
      <c r="P92" s="37"/>
      <c r="Q92" s="37"/>
      <c r="R92" s="37"/>
      <c r="S92" s="37"/>
    </row>
    <row r="93" spans="2:19" ht="22.15" customHeight="1">
      <c r="B93" s="40"/>
      <c r="C93" s="524"/>
      <c r="D93" s="525"/>
      <c r="E93" s="182"/>
      <c r="F93" s="250"/>
      <c r="G93" s="258"/>
      <c r="H93" s="253"/>
      <c r="I93" s="252"/>
      <c r="J93" s="253"/>
      <c r="K93" s="254"/>
      <c r="L93" s="208"/>
      <c r="N93" s="50"/>
      <c r="P93" s="37"/>
      <c r="Q93" s="37"/>
      <c r="R93" s="37"/>
      <c r="S93" s="37"/>
    </row>
    <row r="94" spans="2:19" ht="22.15" customHeight="1">
      <c r="B94" s="40"/>
      <c r="C94" s="483"/>
      <c r="D94" s="484"/>
      <c r="E94" s="179"/>
      <c r="F94" s="243"/>
      <c r="G94" s="244"/>
      <c r="H94" s="244"/>
      <c r="I94" s="244"/>
      <c r="J94" s="244"/>
      <c r="K94" s="244"/>
      <c r="L94" s="208"/>
      <c r="N94" s="50"/>
      <c r="P94" s="37"/>
      <c r="Q94" s="37"/>
      <c r="R94" s="37"/>
      <c r="S94" s="37"/>
    </row>
    <row r="95" spans="2:19" ht="22.15" customHeight="1">
      <c r="B95" s="40"/>
      <c r="C95" s="530"/>
      <c r="D95" s="531"/>
      <c r="E95" s="178"/>
      <c r="F95" s="243"/>
      <c r="G95" s="250"/>
      <c r="H95" s="249"/>
      <c r="I95" s="250"/>
      <c r="J95" s="249"/>
      <c r="K95" s="251"/>
      <c r="L95" s="208"/>
      <c r="N95" s="50"/>
      <c r="P95" s="37"/>
      <c r="Q95" s="37"/>
      <c r="R95" s="37"/>
      <c r="S95" s="37"/>
    </row>
    <row r="96" spans="2:19" ht="22.15" customHeight="1">
      <c r="B96" s="40"/>
      <c r="C96" s="455"/>
      <c r="D96" s="456"/>
      <c r="E96" s="145"/>
      <c r="F96" s="264"/>
      <c r="G96" s="252"/>
      <c r="H96" s="253"/>
      <c r="I96" s="252"/>
      <c r="J96" s="253"/>
      <c r="K96" s="254"/>
      <c r="L96" s="208"/>
      <c r="N96" s="50"/>
      <c r="P96" s="37"/>
      <c r="Q96" s="37"/>
      <c r="R96" s="37"/>
      <c r="S96" s="37"/>
    </row>
    <row r="97" spans="2:19" ht="22.15" customHeight="1">
      <c r="B97" s="40"/>
      <c r="C97" s="455"/>
      <c r="D97" s="456"/>
      <c r="E97" s="145"/>
      <c r="F97" s="264"/>
      <c r="G97" s="252"/>
      <c r="H97" s="253"/>
      <c r="I97" s="252"/>
      <c r="J97" s="253"/>
      <c r="K97" s="254"/>
      <c r="L97" s="208"/>
      <c r="N97" s="50"/>
      <c r="P97" s="37"/>
      <c r="Q97" s="37"/>
      <c r="R97" s="37"/>
      <c r="S97" s="37"/>
    </row>
    <row r="98" spans="2:19" ht="22.15" customHeight="1">
      <c r="B98" s="40"/>
      <c r="C98" s="455"/>
      <c r="D98" s="456"/>
      <c r="E98" s="145"/>
      <c r="F98" s="264"/>
      <c r="G98" s="252"/>
      <c r="H98" s="253"/>
      <c r="I98" s="252"/>
      <c r="J98" s="253"/>
      <c r="K98" s="254"/>
      <c r="L98" s="208"/>
      <c r="N98" s="50"/>
      <c r="P98" s="37"/>
      <c r="Q98" s="37"/>
      <c r="R98" s="37"/>
      <c r="S98" s="37"/>
    </row>
    <row r="99" spans="2:19" ht="22.15" customHeight="1">
      <c r="B99" s="40"/>
      <c r="C99" s="532"/>
      <c r="D99" s="533"/>
      <c r="E99" s="198"/>
      <c r="F99" s="264"/>
      <c r="G99" s="259"/>
      <c r="H99" s="259"/>
      <c r="I99" s="259"/>
      <c r="J99" s="259"/>
      <c r="K99" s="259"/>
      <c r="L99" s="208"/>
      <c r="N99" s="50"/>
      <c r="P99" s="37"/>
      <c r="Q99" s="37"/>
      <c r="R99" s="37"/>
      <c r="S99" s="37"/>
    </row>
    <row r="100" spans="2:19" ht="22.15" customHeight="1">
      <c r="B100" s="40"/>
      <c r="C100" s="526"/>
      <c r="D100" s="527"/>
      <c r="E100" s="145"/>
      <c r="F100" s="264"/>
      <c r="G100" s="252"/>
      <c r="H100" s="253"/>
      <c r="I100" s="252"/>
      <c r="J100" s="253"/>
      <c r="K100" s="260"/>
      <c r="L100" s="208"/>
      <c r="N100" s="50"/>
      <c r="P100" s="37"/>
      <c r="Q100" s="37"/>
      <c r="R100" s="37"/>
      <c r="S100" s="37"/>
    </row>
    <row r="101" spans="2:19" ht="22.15" customHeight="1">
      <c r="B101" s="40"/>
      <c r="C101" s="487"/>
      <c r="D101" s="488"/>
      <c r="E101" s="179"/>
      <c r="F101" s="243"/>
      <c r="G101" s="244"/>
      <c r="H101" s="244"/>
      <c r="I101" s="244"/>
      <c r="J101" s="244"/>
      <c r="K101" s="244"/>
      <c r="L101" s="208"/>
      <c r="N101" s="50"/>
      <c r="P101" s="37"/>
      <c r="Q101" s="37"/>
      <c r="R101" s="37"/>
      <c r="S101" s="37"/>
    </row>
    <row r="102" spans="2:19" ht="22.15" customHeight="1">
      <c r="B102" s="40"/>
      <c r="C102" s="534"/>
      <c r="D102" s="535"/>
      <c r="E102" s="186"/>
      <c r="F102" s="264"/>
      <c r="G102" s="252"/>
      <c r="H102" s="253"/>
      <c r="I102" s="252"/>
      <c r="J102" s="253"/>
      <c r="K102" s="254"/>
      <c r="L102" s="208"/>
      <c r="N102" s="50"/>
      <c r="P102" s="37"/>
      <c r="Q102" s="37"/>
      <c r="R102" s="37"/>
      <c r="S102" s="37"/>
    </row>
    <row r="103" spans="2:19" ht="22.15" customHeight="1">
      <c r="B103" s="40"/>
      <c r="C103" s="461"/>
      <c r="D103" s="462"/>
      <c r="E103" s="186"/>
      <c r="F103" s="264"/>
      <c r="G103" s="252"/>
      <c r="H103" s="253"/>
      <c r="I103" s="252"/>
      <c r="J103" s="253"/>
      <c r="K103" s="254"/>
      <c r="L103" s="208"/>
      <c r="N103" s="50"/>
      <c r="P103" s="37"/>
      <c r="Q103" s="37"/>
      <c r="R103" s="37"/>
      <c r="S103" s="37"/>
    </row>
    <row r="104" spans="2:19" ht="22.15" customHeight="1">
      <c r="B104" s="40"/>
      <c r="C104" s="487"/>
      <c r="D104" s="488"/>
      <c r="E104" s="179"/>
      <c r="F104" s="243"/>
      <c r="G104" s="244"/>
      <c r="H104" s="244"/>
      <c r="I104" s="244"/>
      <c r="J104" s="244"/>
      <c r="K104" s="244"/>
      <c r="L104" s="208"/>
      <c r="N104" s="50"/>
      <c r="P104" s="37"/>
      <c r="Q104" s="37"/>
      <c r="R104" s="37"/>
      <c r="S104" s="37"/>
    </row>
    <row r="105" spans="2:19" ht="22.15" customHeight="1">
      <c r="B105" s="40"/>
      <c r="C105" s="479"/>
      <c r="D105" s="480"/>
      <c r="E105" s="173"/>
      <c r="F105" s="271"/>
      <c r="G105" s="255"/>
      <c r="H105" s="255"/>
      <c r="I105" s="255"/>
      <c r="J105" s="255"/>
      <c r="K105" s="256"/>
      <c r="L105" s="208"/>
      <c r="N105" s="50"/>
      <c r="P105" s="37"/>
      <c r="Q105" s="37"/>
      <c r="R105" s="37"/>
      <c r="S105" s="37"/>
    </row>
    <row r="106" spans="2:19" ht="22.15" customHeight="1">
      <c r="B106" s="40"/>
      <c r="C106" s="455"/>
      <c r="D106" s="456"/>
      <c r="E106" s="145"/>
      <c r="F106" s="264"/>
      <c r="G106" s="252"/>
      <c r="H106" s="253"/>
      <c r="I106" s="252"/>
      <c r="J106" s="253"/>
      <c r="K106" s="254"/>
      <c r="L106" s="208"/>
      <c r="N106" s="50"/>
      <c r="P106" s="37"/>
      <c r="Q106" s="37"/>
      <c r="R106" s="37"/>
      <c r="S106" s="37"/>
    </row>
    <row r="107" spans="2:19" ht="22.15" customHeight="1">
      <c r="B107" s="40"/>
      <c r="C107" s="455"/>
      <c r="D107" s="456"/>
      <c r="E107" s="145"/>
      <c r="F107" s="264"/>
      <c r="G107" s="252"/>
      <c r="H107" s="253"/>
      <c r="I107" s="252"/>
      <c r="J107" s="253"/>
      <c r="K107" s="254"/>
      <c r="L107" s="208"/>
      <c r="N107" s="50"/>
      <c r="P107" s="37"/>
      <c r="Q107" s="37"/>
      <c r="R107" s="37"/>
      <c r="S107" s="37"/>
    </row>
    <row r="108" spans="2:19" ht="22.15" customHeight="1">
      <c r="B108" s="40"/>
      <c r="C108" s="455"/>
      <c r="D108" s="456"/>
      <c r="E108" s="145"/>
      <c r="F108" s="264"/>
      <c r="G108" s="252"/>
      <c r="H108" s="253"/>
      <c r="I108" s="252"/>
      <c r="J108" s="253"/>
      <c r="K108" s="254"/>
      <c r="L108" s="208"/>
      <c r="N108" s="50"/>
      <c r="P108" s="37"/>
      <c r="Q108" s="37"/>
      <c r="R108" s="37"/>
      <c r="S108" s="37"/>
    </row>
    <row r="109" spans="2:19" ht="22.15" customHeight="1">
      <c r="B109" s="40"/>
      <c r="C109" s="459"/>
      <c r="D109" s="460"/>
      <c r="E109" s="185"/>
      <c r="F109" s="264"/>
      <c r="G109" s="252"/>
      <c r="H109" s="253"/>
      <c r="I109" s="252"/>
      <c r="J109" s="253"/>
      <c r="K109" s="254"/>
      <c r="L109" s="208"/>
      <c r="N109" s="50"/>
      <c r="P109" s="37"/>
      <c r="Q109" s="37"/>
      <c r="R109" s="37"/>
      <c r="S109" s="37"/>
    </row>
    <row r="110" spans="2:19" ht="22.15" customHeight="1">
      <c r="B110" s="40"/>
      <c r="C110" s="536"/>
      <c r="D110" s="537"/>
      <c r="E110" s="145"/>
      <c r="F110" s="264"/>
      <c r="G110" s="252"/>
      <c r="H110" s="253"/>
      <c r="I110" s="252"/>
      <c r="J110" s="253"/>
      <c r="K110" s="254"/>
      <c r="L110" s="208"/>
      <c r="N110" s="50"/>
      <c r="P110" s="37"/>
      <c r="Q110" s="37"/>
      <c r="R110" s="37"/>
      <c r="S110" s="37"/>
    </row>
    <row r="111" spans="2:19" ht="22.15" customHeight="1">
      <c r="B111" s="40"/>
      <c r="C111" s="534"/>
      <c r="D111" s="535"/>
      <c r="E111" s="145"/>
      <c r="F111" s="264"/>
      <c r="G111" s="252"/>
      <c r="H111" s="253"/>
      <c r="I111" s="252"/>
      <c r="J111" s="253"/>
      <c r="K111" s="254"/>
      <c r="L111" s="208"/>
      <c r="N111" s="50"/>
      <c r="P111" s="37"/>
      <c r="Q111" s="37"/>
      <c r="R111" s="37"/>
      <c r="S111" s="37"/>
    </row>
    <row r="112" spans="2:19" ht="22.15" customHeight="1">
      <c r="B112" s="40"/>
      <c r="C112" s="534"/>
      <c r="D112" s="535"/>
      <c r="E112" s="186"/>
      <c r="F112" s="264"/>
      <c r="G112" s="252"/>
      <c r="H112" s="253"/>
      <c r="I112" s="252"/>
      <c r="J112" s="253"/>
      <c r="K112" s="254"/>
      <c r="L112" s="208"/>
      <c r="N112" s="50"/>
      <c r="P112" s="37"/>
      <c r="Q112" s="37"/>
      <c r="R112" s="37"/>
      <c r="S112" s="37"/>
    </row>
    <row r="113" spans="2:19" ht="22.15" customHeight="1">
      <c r="B113" s="40"/>
      <c r="C113" s="461"/>
      <c r="D113" s="462"/>
      <c r="E113" s="186"/>
      <c r="F113" s="264"/>
      <c r="G113" s="252"/>
      <c r="H113" s="253"/>
      <c r="I113" s="252"/>
      <c r="J113" s="253"/>
      <c r="K113" s="254"/>
      <c r="L113" s="208"/>
      <c r="N113" s="50"/>
      <c r="P113" s="37"/>
      <c r="Q113" s="37"/>
      <c r="R113" s="37"/>
      <c r="S113" s="37"/>
    </row>
    <row r="114" spans="2:19" ht="22.15" customHeight="1">
      <c r="B114" s="40"/>
      <c r="C114" s="487"/>
      <c r="D114" s="488"/>
      <c r="E114" s="179"/>
      <c r="F114" s="243"/>
      <c r="G114" s="244"/>
      <c r="H114" s="244"/>
      <c r="I114" s="244"/>
      <c r="J114" s="244"/>
      <c r="K114" s="244"/>
      <c r="L114" s="208"/>
      <c r="N114" s="50"/>
      <c r="P114" s="37"/>
      <c r="Q114" s="37"/>
      <c r="R114" s="37"/>
      <c r="S114" s="37"/>
    </row>
    <row r="115" spans="2:19" ht="22.15" customHeight="1">
      <c r="B115" s="40">
        <v>2</v>
      </c>
      <c r="C115" s="180" t="s">
        <v>83</v>
      </c>
      <c r="D115" s="181"/>
      <c r="E115" s="176"/>
      <c r="F115" s="249"/>
      <c r="G115" s="249"/>
      <c r="H115" s="249"/>
      <c r="I115" s="249"/>
      <c r="J115" s="249"/>
      <c r="K115" s="249"/>
      <c r="L115" s="200"/>
      <c r="M115" s="44"/>
      <c r="P115" s="37"/>
      <c r="Q115" s="37"/>
    </row>
    <row r="116" spans="2:19" ht="22.15" customHeight="1">
      <c r="B116" s="40"/>
      <c r="C116" s="473" t="s">
        <v>84</v>
      </c>
      <c r="D116" s="474"/>
      <c r="E116" s="172" t="s">
        <v>77</v>
      </c>
      <c r="F116" s="243"/>
      <c r="G116" s="243"/>
      <c r="H116" s="243"/>
      <c r="I116" s="243"/>
      <c r="J116" s="243"/>
      <c r="K116" s="244">
        <f>K211</f>
        <v>1990200</v>
      </c>
      <c r="L116" s="200"/>
      <c r="M116" s="216"/>
      <c r="P116" s="37"/>
      <c r="Q116" s="37"/>
    </row>
    <row r="117" spans="2:19" ht="22.15" customHeight="1">
      <c r="B117" s="40"/>
      <c r="C117" s="479"/>
      <c r="D117" s="480"/>
      <c r="E117" s="172"/>
      <c r="F117" s="243"/>
      <c r="G117" s="243"/>
      <c r="H117" s="243"/>
      <c r="I117" s="243"/>
      <c r="J117" s="243"/>
      <c r="K117" s="244"/>
      <c r="L117" s="200"/>
      <c r="M117" s="217"/>
      <c r="P117" s="37"/>
      <c r="Q117" s="37"/>
    </row>
    <row r="118" spans="2:19" ht="22.15" customHeight="1">
      <c r="B118" s="40"/>
      <c r="C118" s="469"/>
      <c r="D118" s="470"/>
      <c r="E118" s="172"/>
      <c r="F118" s="243"/>
      <c r="G118" s="243"/>
      <c r="H118" s="243"/>
      <c r="I118" s="243"/>
      <c r="J118" s="243"/>
      <c r="K118" s="244"/>
      <c r="L118" s="200"/>
      <c r="M118" s="216"/>
      <c r="P118" s="37"/>
      <c r="Q118" s="37"/>
    </row>
    <row r="119" spans="2:19" ht="22.15" customHeight="1">
      <c r="B119" s="40"/>
      <c r="C119" s="467"/>
      <c r="D119" s="468"/>
      <c r="E119" s="172"/>
      <c r="F119" s="243"/>
      <c r="G119" s="243"/>
      <c r="H119" s="243"/>
      <c r="I119" s="243"/>
      <c r="J119" s="243"/>
      <c r="K119" s="244"/>
      <c r="L119" s="200"/>
      <c r="M119" s="216"/>
      <c r="P119" s="37"/>
      <c r="Q119" s="37"/>
    </row>
    <row r="120" spans="2:19" ht="22.15" customHeight="1">
      <c r="B120" s="40"/>
      <c r="C120" s="538"/>
      <c r="D120" s="539"/>
      <c r="E120" s="172"/>
      <c r="F120" s="243"/>
      <c r="G120" s="243"/>
      <c r="H120" s="243"/>
      <c r="I120" s="243"/>
      <c r="J120" s="243"/>
      <c r="K120" s="244"/>
      <c r="L120" s="200"/>
      <c r="M120" s="216"/>
      <c r="P120" s="37"/>
      <c r="Q120" s="37"/>
    </row>
    <row r="121" spans="2:19" ht="22.15" customHeight="1">
      <c r="B121" s="40"/>
      <c r="C121" s="469"/>
      <c r="D121" s="470"/>
      <c r="E121" s="172"/>
      <c r="F121" s="243"/>
      <c r="G121" s="243"/>
      <c r="H121" s="243"/>
      <c r="I121" s="243"/>
      <c r="J121" s="243"/>
      <c r="K121" s="244"/>
      <c r="L121" s="200"/>
      <c r="M121" s="216"/>
      <c r="P121" s="37"/>
      <c r="Q121" s="37"/>
      <c r="R121" s="37"/>
      <c r="S121" s="37"/>
    </row>
    <row r="122" spans="2:19" ht="22.15" customHeight="1">
      <c r="B122" s="40"/>
      <c r="C122" s="469"/>
      <c r="D122" s="470"/>
      <c r="E122" s="172"/>
      <c r="F122" s="249"/>
      <c r="G122" s="249"/>
      <c r="H122" s="249"/>
      <c r="I122" s="249"/>
      <c r="J122" s="249"/>
      <c r="K122" s="244"/>
      <c r="L122" s="200"/>
      <c r="M122" s="216"/>
      <c r="P122" s="37"/>
      <c r="Q122" s="37"/>
      <c r="R122" s="37"/>
      <c r="S122" s="37"/>
    </row>
    <row r="123" spans="2:19" ht="22.15" customHeight="1">
      <c r="B123" s="40"/>
      <c r="C123" s="469"/>
      <c r="D123" s="470"/>
      <c r="E123" s="172"/>
      <c r="F123" s="249"/>
      <c r="G123" s="249"/>
      <c r="H123" s="249"/>
      <c r="I123" s="249"/>
      <c r="J123" s="249"/>
      <c r="K123" s="244"/>
      <c r="L123" s="200"/>
      <c r="M123" s="44"/>
      <c r="P123" s="37"/>
      <c r="Q123" s="37"/>
      <c r="R123" s="37"/>
      <c r="S123" s="37"/>
    </row>
    <row r="124" spans="2:19" ht="22.15" customHeight="1">
      <c r="B124" s="40"/>
      <c r="C124" s="469"/>
      <c r="D124" s="470"/>
      <c r="E124" s="172"/>
      <c r="F124" s="249"/>
      <c r="G124" s="249"/>
      <c r="H124" s="249"/>
      <c r="I124" s="249"/>
      <c r="J124" s="249"/>
      <c r="K124" s="244"/>
      <c r="L124" s="200"/>
      <c r="M124" s="44"/>
      <c r="P124" s="37"/>
      <c r="Q124" s="37"/>
      <c r="R124" s="37"/>
      <c r="S124" s="37"/>
    </row>
    <row r="125" spans="2:19" ht="22.15" customHeight="1">
      <c r="B125" s="40"/>
      <c r="C125" s="528"/>
      <c r="D125" s="529"/>
      <c r="E125" s="177"/>
      <c r="F125" s="249"/>
      <c r="G125" s="249"/>
      <c r="H125" s="249"/>
      <c r="I125" s="249"/>
      <c r="J125" s="249"/>
      <c r="K125" s="249"/>
      <c r="L125" s="200"/>
      <c r="M125" s="44"/>
      <c r="P125" s="37"/>
      <c r="Q125" s="37"/>
      <c r="R125" s="37"/>
      <c r="S125" s="37"/>
    </row>
    <row r="126" spans="2:19" ht="22.15" customHeight="1">
      <c r="B126" s="40"/>
      <c r="C126" s="528"/>
      <c r="D126" s="529"/>
      <c r="E126" s="177"/>
      <c r="F126" s="249"/>
      <c r="G126" s="249"/>
      <c r="H126" s="249"/>
      <c r="I126" s="249"/>
      <c r="J126" s="249"/>
      <c r="K126" s="249"/>
      <c r="L126" s="200"/>
      <c r="M126" s="44"/>
      <c r="P126" s="37"/>
      <c r="Q126" s="37"/>
      <c r="R126" s="37"/>
      <c r="S126" s="37"/>
    </row>
    <row r="127" spans="2:19" ht="22.15" customHeight="1">
      <c r="B127" s="40"/>
      <c r="C127" s="528"/>
      <c r="D127" s="529"/>
      <c r="E127" s="177"/>
      <c r="F127" s="249"/>
      <c r="G127" s="249"/>
      <c r="H127" s="249"/>
      <c r="I127" s="249"/>
      <c r="J127" s="249"/>
      <c r="K127" s="249"/>
      <c r="L127" s="200"/>
      <c r="M127" s="44"/>
      <c r="P127" s="37"/>
      <c r="Q127" s="37"/>
      <c r="R127" s="37"/>
      <c r="S127" s="37"/>
    </row>
    <row r="128" spans="2:19" ht="22.15" customHeight="1">
      <c r="B128" s="40"/>
      <c r="C128" s="540"/>
      <c r="D128" s="541"/>
      <c r="E128" s="177"/>
      <c r="F128" s="249"/>
      <c r="G128" s="249"/>
      <c r="H128" s="249"/>
      <c r="I128" s="249"/>
      <c r="J128" s="249"/>
      <c r="K128" s="249"/>
      <c r="L128" s="200"/>
      <c r="M128" s="44"/>
      <c r="P128" s="37"/>
      <c r="Q128" s="37"/>
      <c r="R128" s="37"/>
      <c r="S128" s="37"/>
    </row>
    <row r="129" spans="2:19" ht="22.15" customHeight="1">
      <c r="B129" s="40"/>
      <c r="C129" s="540"/>
      <c r="D129" s="541"/>
      <c r="E129" s="177"/>
      <c r="F129" s="249"/>
      <c r="G129" s="249"/>
      <c r="H129" s="249"/>
      <c r="I129" s="249"/>
      <c r="J129" s="249"/>
      <c r="K129" s="249"/>
      <c r="L129" s="200"/>
      <c r="M129" s="44"/>
      <c r="P129" s="37"/>
      <c r="Q129" s="37"/>
      <c r="R129" s="37"/>
      <c r="S129" s="37"/>
    </row>
    <row r="130" spans="2:19" ht="22.15" customHeight="1">
      <c r="B130" s="40"/>
      <c r="C130" s="540"/>
      <c r="D130" s="541"/>
      <c r="E130" s="177"/>
      <c r="F130" s="249"/>
      <c r="G130" s="249"/>
      <c r="H130" s="249"/>
      <c r="I130" s="249"/>
      <c r="J130" s="249"/>
      <c r="K130" s="249"/>
      <c r="L130" s="200"/>
      <c r="M130" s="44"/>
      <c r="P130" s="37"/>
      <c r="Q130" s="37"/>
      <c r="R130" s="37"/>
      <c r="S130" s="37"/>
    </row>
    <row r="131" spans="2:19" ht="22.15" customHeight="1">
      <c r="B131" s="40"/>
      <c r="C131" s="540"/>
      <c r="D131" s="541"/>
      <c r="E131" s="177"/>
      <c r="F131" s="249"/>
      <c r="G131" s="249"/>
      <c r="H131" s="249"/>
      <c r="I131" s="249"/>
      <c r="J131" s="249"/>
      <c r="K131" s="249"/>
      <c r="L131" s="200"/>
      <c r="M131" s="44"/>
      <c r="P131" s="37"/>
      <c r="Q131" s="37"/>
      <c r="R131" s="37"/>
      <c r="S131" s="37"/>
    </row>
    <row r="132" spans="2:19" ht="22.15" customHeight="1">
      <c r="B132" s="40"/>
      <c r="C132" s="540"/>
      <c r="D132" s="541"/>
      <c r="E132" s="177"/>
      <c r="F132" s="249"/>
      <c r="G132" s="249"/>
      <c r="H132" s="249"/>
      <c r="I132" s="249"/>
      <c r="J132" s="249"/>
      <c r="K132" s="249"/>
      <c r="L132" s="200"/>
      <c r="M132" s="44"/>
      <c r="P132" s="37"/>
      <c r="Q132" s="37"/>
      <c r="R132" s="37"/>
      <c r="S132" s="37"/>
    </row>
    <row r="133" spans="2:19" ht="22.15" customHeight="1">
      <c r="B133" s="40"/>
      <c r="C133" s="540"/>
      <c r="D133" s="541"/>
      <c r="E133" s="177"/>
      <c r="F133" s="249"/>
      <c r="G133" s="249"/>
      <c r="H133" s="249"/>
      <c r="I133" s="249"/>
      <c r="J133" s="249"/>
      <c r="K133" s="249"/>
      <c r="L133" s="200"/>
      <c r="M133" s="44"/>
      <c r="P133" s="37"/>
      <c r="Q133" s="37"/>
      <c r="R133" s="37"/>
      <c r="S133" s="37"/>
    </row>
    <row r="134" spans="2:19" ht="22.15" customHeight="1">
      <c r="B134" s="40"/>
      <c r="C134" s="540"/>
      <c r="D134" s="541"/>
      <c r="E134" s="177"/>
      <c r="F134" s="249"/>
      <c r="G134" s="249"/>
      <c r="H134" s="249"/>
      <c r="I134" s="249"/>
      <c r="J134" s="249"/>
      <c r="K134" s="249"/>
      <c r="L134" s="200"/>
      <c r="M134" s="44"/>
      <c r="P134" s="37"/>
      <c r="Q134" s="37"/>
    </row>
    <row r="135" spans="2:19" ht="22.15" customHeight="1">
      <c r="B135" s="40"/>
      <c r="C135" s="540"/>
      <c r="D135" s="541"/>
      <c r="E135" s="177"/>
      <c r="F135" s="249"/>
      <c r="G135" s="249"/>
      <c r="H135" s="249"/>
      <c r="I135" s="249"/>
      <c r="J135" s="249"/>
      <c r="K135" s="249"/>
      <c r="L135" s="200"/>
      <c r="M135" s="44"/>
      <c r="P135" s="37"/>
      <c r="Q135" s="37"/>
    </row>
    <row r="136" spans="2:19" ht="22.15" customHeight="1">
      <c r="B136" s="40"/>
      <c r="C136" s="540"/>
      <c r="D136" s="541"/>
      <c r="E136" s="177"/>
      <c r="F136" s="249"/>
      <c r="G136" s="249"/>
      <c r="H136" s="249"/>
      <c r="I136" s="249"/>
      <c r="J136" s="249"/>
      <c r="K136" s="249"/>
      <c r="L136" s="200"/>
      <c r="M136" s="44"/>
      <c r="P136" s="37"/>
      <c r="Q136" s="37"/>
    </row>
    <row r="137" spans="2:19" ht="22.15" customHeight="1">
      <c r="B137" s="40"/>
      <c r="C137" s="540"/>
      <c r="D137" s="541"/>
      <c r="E137" s="177"/>
      <c r="F137" s="249"/>
      <c r="G137" s="249"/>
      <c r="H137" s="249"/>
      <c r="I137" s="249"/>
      <c r="J137" s="249"/>
      <c r="K137" s="249"/>
      <c r="L137" s="200"/>
      <c r="M137" s="44"/>
      <c r="P137" s="37"/>
      <c r="Q137" s="37"/>
    </row>
    <row r="138" spans="2:19" ht="22.15" customHeight="1">
      <c r="B138" s="40"/>
      <c r="C138" s="540"/>
      <c r="D138" s="541"/>
      <c r="E138" s="177"/>
      <c r="F138" s="249"/>
      <c r="G138" s="249"/>
      <c r="H138" s="249"/>
      <c r="I138" s="249"/>
      <c r="J138" s="249"/>
      <c r="K138" s="249"/>
      <c r="L138" s="200"/>
      <c r="M138" s="44"/>
      <c r="P138" s="37"/>
      <c r="Q138" s="37"/>
    </row>
    <row r="139" spans="2:19" ht="22.15" customHeight="1">
      <c r="B139" s="40"/>
      <c r="C139" s="540"/>
      <c r="D139" s="541"/>
      <c r="E139" s="177"/>
      <c r="F139" s="249"/>
      <c r="G139" s="249"/>
      <c r="H139" s="249"/>
      <c r="I139" s="249"/>
      <c r="J139" s="249"/>
      <c r="K139" s="249"/>
      <c r="L139" s="200"/>
      <c r="M139" s="44"/>
      <c r="P139" s="37"/>
      <c r="Q139" s="37"/>
    </row>
    <row r="140" spans="2:19" ht="22.15" customHeight="1">
      <c r="B140" s="40"/>
      <c r="C140" s="548"/>
      <c r="D140" s="549"/>
      <c r="E140" s="177"/>
      <c r="F140" s="249"/>
      <c r="G140" s="249"/>
      <c r="H140" s="249"/>
      <c r="I140" s="249"/>
      <c r="J140" s="249"/>
      <c r="K140" s="249"/>
      <c r="L140" s="200"/>
      <c r="M140" s="44"/>
      <c r="P140" s="37"/>
      <c r="Q140" s="37"/>
    </row>
    <row r="141" spans="2:19" ht="22.15" customHeight="1">
      <c r="B141" s="40"/>
      <c r="C141" s="540"/>
      <c r="D141" s="541"/>
      <c r="E141" s="177"/>
      <c r="F141" s="249"/>
      <c r="G141" s="249"/>
      <c r="H141" s="249"/>
      <c r="I141" s="249"/>
      <c r="J141" s="249"/>
      <c r="K141" s="249"/>
      <c r="L141" s="200"/>
      <c r="M141" s="44"/>
      <c r="P141" s="37"/>
      <c r="Q141" s="37"/>
    </row>
    <row r="142" spans="2:19" ht="22.15" customHeight="1">
      <c r="B142" s="40"/>
      <c r="C142" s="540"/>
      <c r="D142" s="541"/>
      <c r="E142" s="177"/>
      <c r="F142" s="249"/>
      <c r="G142" s="249"/>
      <c r="H142" s="249"/>
      <c r="I142" s="249"/>
      <c r="J142" s="249"/>
      <c r="K142" s="249"/>
      <c r="L142" s="200"/>
      <c r="M142" s="44"/>
      <c r="P142" s="37"/>
      <c r="Q142" s="37"/>
    </row>
    <row r="143" spans="2:19" ht="22.15" customHeight="1">
      <c r="B143" s="40"/>
      <c r="C143" s="540"/>
      <c r="D143" s="541"/>
      <c r="E143" s="177"/>
      <c r="F143" s="249"/>
      <c r="G143" s="249"/>
      <c r="H143" s="249"/>
      <c r="I143" s="249"/>
      <c r="J143" s="249"/>
      <c r="K143" s="249"/>
      <c r="L143" s="200"/>
      <c r="M143" s="44"/>
      <c r="P143" s="37"/>
      <c r="Q143" s="37"/>
    </row>
    <row r="144" spans="2:19" ht="22.15" customHeight="1">
      <c r="B144" s="40"/>
      <c r="C144" s="540"/>
      <c r="D144" s="541"/>
      <c r="E144" s="177"/>
      <c r="F144" s="249"/>
      <c r="G144" s="249"/>
      <c r="H144" s="249"/>
      <c r="I144" s="249"/>
      <c r="J144" s="249"/>
      <c r="K144" s="249"/>
      <c r="L144" s="200"/>
      <c r="M144" s="44"/>
      <c r="P144" s="37"/>
      <c r="Q144" s="37"/>
    </row>
    <row r="145" spans="2:19" ht="22.15" customHeight="1">
      <c r="B145" s="35"/>
      <c r="C145" s="481" t="s">
        <v>85</v>
      </c>
      <c r="D145" s="482"/>
      <c r="E145" s="170"/>
      <c r="F145" s="269"/>
      <c r="G145" s="240"/>
      <c r="H145" s="240"/>
      <c r="I145" s="241"/>
      <c r="J145" s="240"/>
      <c r="K145" s="242">
        <f>SUM(K116:K144)</f>
        <v>1990200</v>
      </c>
      <c r="L145" s="206"/>
      <c r="P145" s="37"/>
      <c r="Q145" s="37"/>
      <c r="R145" s="37"/>
      <c r="S145" s="37"/>
    </row>
    <row r="146" spans="2:19" s="36" customFormat="1" ht="22.15" customHeight="1">
      <c r="B146" s="210">
        <v>2</v>
      </c>
      <c r="C146" s="471" t="s">
        <v>86</v>
      </c>
      <c r="D146" s="472"/>
      <c r="E146" s="211"/>
      <c r="F146" s="252" t="s">
        <v>1</v>
      </c>
      <c r="G146" s="261"/>
      <c r="H146" s="261"/>
      <c r="I146" s="261"/>
      <c r="J146" s="261"/>
      <c r="K146" s="261"/>
      <c r="L146" s="212"/>
      <c r="M146" s="44"/>
      <c r="R146" s="47"/>
      <c r="S146" s="48"/>
    </row>
    <row r="147" spans="2:19" s="36" customFormat="1" ht="22.15" customHeight="1">
      <c r="B147" s="210"/>
      <c r="C147" s="473" t="s">
        <v>84</v>
      </c>
      <c r="D147" s="474"/>
      <c r="E147" s="211"/>
      <c r="F147" s="252"/>
      <c r="G147" s="261"/>
      <c r="H147" s="261"/>
      <c r="I147" s="261"/>
      <c r="J147" s="261"/>
      <c r="K147" s="261"/>
      <c r="L147" s="212"/>
      <c r="M147" s="44"/>
      <c r="R147" s="47"/>
      <c r="S147" s="48"/>
    </row>
    <row r="148" spans="2:19">
      <c r="B148" s="210"/>
      <c r="C148" s="542" t="s">
        <v>87</v>
      </c>
      <c r="D148" s="543"/>
      <c r="E148" s="211"/>
      <c r="F148" s="261"/>
      <c r="G148" s="261"/>
      <c r="H148" s="261"/>
      <c r="I148" s="261"/>
      <c r="J148" s="261"/>
      <c r="K148" s="262"/>
      <c r="L148" s="218"/>
    </row>
    <row r="149" spans="2:19">
      <c r="B149" s="210"/>
      <c r="C149" s="455" t="s">
        <v>88</v>
      </c>
      <c r="D149" s="456"/>
      <c r="E149" s="221" t="s">
        <v>89</v>
      </c>
      <c r="F149" s="272">
        <v>16</v>
      </c>
      <c r="G149" s="261"/>
      <c r="H149" s="253">
        <f>F149*G149</f>
        <v>0</v>
      </c>
      <c r="I149" s="263">
        <v>100</v>
      </c>
      <c r="J149" s="253">
        <f>F149*I149</f>
        <v>1600</v>
      </c>
      <c r="K149" s="254">
        <f t="shared" ref="K149:K154" si="0">H149+J149</f>
        <v>1600</v>
      </c>
      <c r="L149" s="218"/>
    </row>
    <row r="150" spans="2:19">
      <c r="B150" s="210"/>
      <c r="C150" s="455" t="s">
        <v>90</v>
      </c>
      <c r="D150" s="456"/>
      <c r="E150" s="221" t="s">
        <v>89</v>
      </c>
      <c r="F150" s="272">
        <v>21</v>
      </c>
      <c r="G150" s="263"/>
      <c r="H150" s="253">
        <f t="shared" ref="H150:H183" si="1">F150*G150</f>
        <v>0</v>
      </c>
      <c r="I150" s="263">
        <v>100</v>
      </c>
      <c r="J150" s="253">
        <f t="shared" ref="J150:J183" si="2">F150*I150</f>
        <v>2100</v>
      </c>
      <c r="K150" s="254">
        <f t="shared" si="0"/>
        <v>2100</v>
      </c>
      <c r="L150" s="218"/>
    </row>
    <row r="151" spans="2:19">
      <c r="B151" s="210"/>
      <c r="C151" s="455" t="s">
        <v>91</v>
      </c>
      <c r="D151" s="456"/>
      <c r="E151" s="221" t="s">
        <v>89</v>
      </c>
      <c r="F151" s="272">
        <v>36</v>
      </c>
      <c r="G151" s="263"/>
      <c r="H151" s="253">
        <f t="shared" si="1"/>
        <v>0</v>
      </c>
      <c r="I151" s="263">
        <v>50</v>
      </c>
      <c r="J151" s="253">
        <f t="shared" si="2"/>
        <v>1800</v>
      </c>
      <c r="K151" s="254">
        <f t="shared" si="0"/>
        <v>1800</v>
      </c>
      <c r="L151" s="218"/>
    </row>
    <row r="152" spans="2:19">
      <c r="B152" s="210"/>
      <c r="C152" s="455" t="s">
        <v>92</v>
      </c>
      <c r="D152" s="456"/>
      <c r="E152" s="221" t="s">
        <v>89</v>
      </c>
      <c r="F152" s="272">
        <v>42</v>
      </c>
      <c r="G152" s="263"/>
      <c r="H152" s="253">
        <f t="shared" si="1"/>
        <v>0</v>
      </c>
      <c r="I152" s="263">
        <v>50</v>
      </c>
      <c r="J152" s="253">
        <f t="shared" si="2"/>
        <v>2100</v>
      </c>
      <c r="K152" s="254">
        <f t="shared" si="0"/>
        <v>2100</v>
      </c>
      <c r="L152" s="218"/>
    </row>
    <row r="153" spans="2:19">
      <c r="B153" s="210"/>
      <c r="C153" s="455" t="s">
        <v>93</v>
      </c>
      <c r="D153" s="456"/>
      <c r="E153" s="221" t="s">
        <v>94</v>
      </c>
      <c r="F153" s="272">
        <v>1</v>
      </c>
      <c r="G153" s="263"/>
      <c r="H153" s="253">
        <f t="shared" si="1"/>
        <v>0</v>
      </c>
      <c r="I153" s="263">
        <v>1000</v>
      </c>
      <c r="J153" s="253">
        <f t="shared" si="2"/>
        <v>1000</v>
      </c>
      <c r="K153" s="254">
        <f t="shared" si="0"/>
        <v>1000</v>
      </c>
      <c r="L153" s="218"/>
    </row>
    <row r="154" spans="2:19">
      <c r="B154" s="210"/>
      <c r="C154" s="455" t="s">
        <v>95</v>
      </c>
      <c r="D154" s="456"/>
      <c r="E154" s="221" t="s">
        <v>60</v>
      </c>
      <c r="F154" s="272">
        <v>305</v>
      </c>
      <c r="G154" s="263"/>
      <c r="H154" s="253">
        <f t="shared" si="1"/>
        <v>0</v>
      </c>
      <c r="I154" s="263">
        <v>40</v>
      </c>
      <c r="J154" s="253">
        <f t="shared" si="2"/>
        <v>12200</v>
      </c>
      <c r="K154" s="254">
        <f t="shared" si="0"/>
        <v>12200</v>
      </c>
      <c r="L154" s="218"/>
    </row>
    <row r="155" spans="2:19">
      <c r="B155" s="210"/>
      <c r="C155" s="542" t="s">
        <v>96</v>
      </c>
      <c r="D155" s="543"/>
      <c r="E155" s="220"/>
      <c r="F155" s="273"/>
      <c r="G155" s="261"/>
      <c r="H155" s="253">
        <f t="shared" si="1"/>
        <v>0</v>
      </c>
      <c r="I155" s="261"/>
      <c r="J155" s="253">
        <f t="shared" si="2"/>
        <v>0</v>
      </c>
      <c r="K155" s="262"/>
      <c r="L155" s="218"/>
      <c r="Q155" s="46">
        <v>45</v>
      </c>
    </row>
    <row r="156" spans="2:19">
      <c r="B156" s="210"/>
      <c r="C156" s="550" t="s">
        <v>97</v>
      </c>
      <c r="D156" s="551"/>
      <c r="E156" s="304" t="s">
        <v>89</v>
      </c>
      <c r="F156" s="305">
        <v>16</v>
      </c>
      <c r="G156" s="306">
        <v>4850</v>
      </c>
      <c r="H156" s="307">
        <f t="shared" si="1"/>
        <v>77600</v>
      </c>
      <c r="I156" s="306">
        <v>450</v>
      </c>
      <c r="J156" s="307">
        <f t="shared" si="2"/>
        <v>7200</v>
      </c>
      <c r="K156" s="308">
        <f t="shared" ref="K156:K163" si="3">H156+J156</f>
        <v>84800</v>
      </c>
      <c r="L156" s="218"/>
      <c r="M156" s="36" t="s">
        <v>98</v>
      </c>
    </row>
    <row r="157" spans="2:19">
      <c r="B157" s="210"/>
      <c r="C157" s="552" t="s">
        <v>99</v>
      </c>
      <c r="D157" s="553"/>
      <c r="E157" s="304" t="s">
        <v>89</v>
      </c>
      <c r="F157" s="305">
        <v>17</v>
      </c>
      <c r="G157" s="306">
        <v>3500</v>
      </c>
      <c r="H157" s="307">
        <f t="shared" si="1"/>
        <v>59500</v>
      </c>
      <c r="I157" s="306">
        <v>450</v>
      </c>
      <c r="J157" s="307">
        <f t="shared" si="2"/>
        <v>7650</v>
      </c>
      <c r="K157" s="308">
        <f t="shared" si="3"/>
        <v>67150</v>
      </c>
      <c r="L157" s="218" t="s">
        <v>100</v>
      </c>
      <c r="M157" s="36" t="s">
        <v>98</v>
      </c>
    </row>
    <row r="158" spans="2:19">
      <c r="B158" s="210"/>
      <c r="C158" s="316" t="s">
        <v>101</v>
      </c>
      <c r="D158" s="317"/>
      <c r="E158" s="221" t="s">
        <v>89</v>
      </c>
      <c r="F158" s="272">
        <v>4</v>
      </c>
      <c r="G158" s="263">
        <v>2100</v>
      </c>
      <c r="H158" s="253">
        <f t="shared" si="1"/>
        <v>8400</v>
      </c>
      <c r="I158" s="263">
        <v>450</v>
      </c>
      <c r="J158" s="253">
        <f t="shared" si="2"/>
        <v>1800</v>
      </c>
      <c r="K158" s="254">
        <f t="shared" si="3"/>
        <v>10200</v>
      </c>
      <c r="L158" s="218"/>
    </row>
    <row r="159" spans="2:19">
      <c r="B159" s="210"/>
      <c r="C159" s="455" t="s">
        <v>102</v>
      </c>
      <c r="D159" s="456"/>
      <c r="E159" s="221" t="s">
        <v>89</v>
      </c>
      <c r="F159" s="272">
        <v>0</v>
      </c>
      <c r="G159" s="263">
        <v>155</v>
      </c>
      <c r="H159" s="253">
        <f t="shared" si="1"/>
        <v>0</v>
      </c>
      <c r="I159" s="263">
        <v>103</v>
      </c>
      <c r="J159" s="253">
        <f t="shared" si="2"/>
        <v>0</v>
      </c>
      <c r="K159" s="254">
        <f t="shared" si="3"/>
        <v>0</v>
      </c>
      <c r="L159" s="218"/>
    </row>
    <row r="160" spans="2:19">
      <c r="B160" s="210"/>
      <c r="C160" s="552" t="s">
        <v>103</v>
      </c>
      <c r="D160" s="553"/>
      <c r="E160" s="304" t="s">
        <v>89</v>
      </c>
      <c r="F160" s="305">
        <v>2</v>
      </c>
      <c r="G160" s="306">
        <v>280</v>
      </c>
      <c r="H160" s="307">
        <f t="shared" si="1"/>
        <v>560</v>
      </c>
      <c r="I160" s="306">
        <v>70</v>
      </c>
      <c r="J160" s="307">
        <f t="shared" si="2"/>
        <v>140</v>
      </c>
      <c r="K160" s="308">
        <f t="shared" si="3"/>
        <v>700</v>
      </c>
      <c r="L160" s="218"/>
    </row>
    <row r="161" spans="2:18">
      <c r="B161" s="210"/>
      <c r="C161" s="316" t="s">
        <v>104</v>
      </c>
      <c r="D161" s="317"/>
      <c r="E161" s="221" t="s">
        <v>89</v>
      </c>
      <c r="F161" s="272">
        <v>18</v>
      </c>
      <c r="G161" s="263">
        <v>400</v>
      </c>
      <c r="H161" s="253">
        <f t="shared" si="1"/>
        <v>7200</v>
      </c>
      <c r="I161" s="263">
        <v>70</v>
      </c>
      <c r="J161" s="253">
        <f t="shared" si="2"/>
        <v>1260</v>
      </c>
      <c r="K161" s="254">
        <f t="shared" si="3"/>
        <v>8460</v>
      </c>
      <c r="L161" s="218"/>
    </row>
    <row r="162" spans="2:18">
      <c r="B162" s="210"/>
      <c r="C162" s="316" t="s">
        <v>105</v>
      </c>
      <c r="D162" s="317"/>
      <c r="E162" s="221" t="s">
        <v>89</v>
      </c>
      <c r="F162" s="272">
        <v>18</v>
      </c>
      <c r="G162" s="263">
        <v>180</v>
      </c>
      <c r="H162" s="253">
        <f t="shared" si="1"/>
        <v>3240</v>
      </c>
      <c r="I162" s="263">
        <v>70</v>
      </c>
      <c r="J162" s="253">
        <f t="shared" si="2"/>
        <v>1260</v>
      </c>
      <c r="K162" s="254">
        <f t="shared" si="3"/>
        <v>4500</v>
      </c>
      <c r="L162" s="218"/>
    </row>
    <row r="163" spans="2:18">
      <c r="B163" s="210"/>
      <c r="C163" s="455" t="s">
        <v>106</v>
      </c>
      <c r="D163" s="456"/>
      <c r="E163" s="221" t="s">
        <v>89</v>
      </c>
      <c r="F163" s="272">
        <v>16</v>
      </c>
      <c r="G163" s="263">
        <v>300</v>
      </c>
      <c r="H163" s="253">
        <f t="shared" si="1"/>
        <v>4800</v>
      </c>
      <c r="I163" s="263">
        <v>70</v>
      </c>
      <c r="J163" s="253">
        <f t="shared" si="2"/>
        <v>1120</v>
      </c>
      <c r="K163" s="254">
        <f t="shared" si="3"/>
        <v>5920</v>
      </c>
      <c r="L163" s="218"/>
      <c r="N163" s="224">
        <f>+SUM(K149:K163)</f>
        <v>202530</v>
      </c>
      <c r="P163" s="46">
        <f>+N163*100/2198260</f>
        <v>9.2131958912958432</v>
      </c>
      <c r="R163" s="45">
        <v>15</v>
      </c>
    </row>
    <row r="164" spans="2:18">
      <c r="B164" s="210"/>
      <c r="C164" s="542" t="s">
        <v>107</v>
      </c>
      <c r="D164" s="543"/>
      <c r="E164" s="221"/>
      <c r="F164" s="272"/>
      <c r="G164" s="263"/>
      <c r="H164" s="253">
        <f t="shared" si="1"/>
        <v>0</v>
      </c>
      <c r="I164" s="263"/>
      <c r="J164" s="253">
        <f t="shared" si="2"/>
        <v>0</v>
      </c>
      <c r="K164" s="254"/>
      <c r="L164" s="218"/>
    </row>
    <row r="165" spans="2:18">
      <c r="B165" s="210"/>
      <c r="C165" s="459" t="s">
        <v>108</v>
      </c>
      <c r="D165" s="460"/>
      <c r="E165" s="41" t="s">
        <v>89</v>
      </c>
      <c r="F165" s="263">
        <v>30</v>
      </c>
      <c r="G165" s="264">
        <v>1640</v>
      </c>
      <c r="H165" s="253">
        <f t="shared" si="1"/>
        <v>49200</v>
      </c>
      <c r="I165" s="263">
        <v>180</v>
      </c>
      <c r="J165" s="253">
        <f t="shared" si="2"/>
        <v>5400</v>
      </c>
      <c r="K165" s="254">
        <f t="shared" ref="K165:K183" si="4">H165+J165</f>
        <v>54600</v>
      </c>
      <c r="L165" s="218"/>
    </row>
    <row r="166" spans="2:18">
      <c r="B166" s="210"/>
      <c r="C166" s="455" t="s">
        <v>109</v>
      </c>
      <c r="D166" s="456"/>
      <c r="E166" s="41" t="s">
        <v>89</v>
      </c>
      <c r="F166" s="272">
        <v>6</v>
      </c>
      <c r="G166" s="264">
        <v>1640</v>
      </c>
      <c r="H166" s="253">
        <f t="shared" si="1"/>
        <v>9840</v>
      </c>
      <c r="I166" s="263">
        <v>180</v>
      </c>
      <c r="J166" s="253">
        <f t="shared" si="2"/>
        <v>1080</v>
      </c>
      <c r="K166" s="254">
        <f t="shared" si="4"/>
        <v>10920</v>
      </c>
      <c r="L166" s="218"/>
    </row>
    <row r="167" spans="2:18">
      <c r="B167" s="210"/>
      <c r="C167" s="455" t="s">
        <v>110</v>
      </c>
      <c r="D167" s="456"/>
      <c r="E167" s="41" t="s">
        <v>89</v>
      </c>
      <c r="F167" s="272">
        <v>42</v>
      </c>
      <c r="G167" s="264">
        <v>2200</v>
      </c>
      <c r="H167" s="253">
        <f t="shared" si="1"/>
        <v>92400</v>
      </c>
      <c r="I167" s="263">
        <v>168</v>
      </c>
      <c r="J167" s="253">
        <f t="shared" si="2"/>
        <v>7056</v>
      </c>
      <c r="K167" s="254">
        <f t="shared" si="4"/>
        <v>99456</v>
      </c>
      <c r="L167" s="218"/>
    </row>
    <row r="168" spans="2:18">
      <c r="B168" s="210"/>
      <c r="C168" s="316" t="s">
        <v>111</v>
      </c>
      <c r="D168" s="317"/>
      <c r="E168" s="41" t="s">
        <v>89</v>
      </c>
      <c r="F168" s="272">
        <v>42</v>
      </c>
      <c r="G168" s="264">
        <v>850</v>
      </c>
      <c r="H168" s="253">
        <f t="shared" si="1"/>
        <v>35700</v>
      </c>
      <c r="I168" s="263">
        <v>180</v>
      </c>
      <c r="J168" s="253">
        <f t="shared" si="2"/>
        <v>7560</v>
      </c>
      <c r="K168" s="254">
        <f t="shared" si="4"/>
        <v>43260</v>
      </c>
      <c r="L168" s="218"/>
    </row>
    <row r="169" spans="2:18">
      <c r="B169" s="210"/>
      <c r="C169" s="316" t="s">
        <v>112</v>
      </c>
      <c r="D169" s="317"/>
      <c r="E169" s="41" t="s">
        <v>89</v>
      </c>
      <c r="F169" s="272">
        <v>42</v>
      </c>
      <c r="G169" s="264">
        <v>260</v>
      </c>
      <c r="H169" s="253">
        <f t="shared" si="1"/>
        <v>10920</v>
      </c>
      <c r="I169" s="263">
        <v>100</v>
      </c>
      <c r="J169" s="253">
        <f t="shared" si="2"/>
        <v>4200</v>
      </c>
      <c r="K169" s="254">
        <f t="shared" si="4"/>
        <v>15120</v>
      </c>
      <c r="L169" s="218"/>
    </row>
    <row r="170" spans="2:18">
      <c r="B170" s="210"/>
      <c r="C170" s="316" t="s">
        <v>113</v>
      </c>
      <c r="D170" s="317"/>
      <c r="E170" s="41" t="s">
        <v>89</v>
      </c>
      <c r="F170" s="272">
        <v>36</v>
      </c>
      <c r="G170" s="264">
        <v>260</v>
      </c>
      <c r="H170" s="253">
        <f t="shared" si="1"/>
        <v>9360</v>
      </c>
      <c r="I170" s="263">
        <v>100</v>
      </c>
      <c r="J170" s="253">
        <f t="shared" si="2"/>
        <v>3600</v>
      </c>
      <c r="K170" s="254">
        <f t="shared" si="4"/>
        <v>12960</v>
      </c>
      <c r="L170" s="218"/>
    </row>
    <row r="171" spans="2:18">
      <c r="B171" s="210"/>
      <c r="C171" s="316" t="s">
        <v>114</v>
      </c>
      <c r="D171" s="317"/>
      <c r="E171" s="41" t="s">
        <v>89</v>
      </c>
      <c r="F171" s="272">
        <v>36</v>
      </c>
      <c r="G171" s="264">
        <v>13</v>
      </c>
      <c r="H171" s="253">
        <f t="shared" si="1"/>
        <v>468</v>
      </c>
      <c r="I171" s="263">
        <v>0</v>
      </c>
      <c r="J171" s="253">
        <f t="shared" si="2"/>
        <v>0</v>
      </c>
      <c r="K171" s="254">
        <f t="shared" si="4"/>
        <v>468</v>
      </c>
      <c r="L171" s="218"/>
    </row>
    <row r="172" spans="2:18">
      <c r="B172" s="210"/>
      <c r="C172" s="316" t="s">
        <v>115</v>
      </c>
      <c r="D172" s="317"/>
      <c r="E172" s="41" t="s">
        <v>89</v>
      </c>
      <c r="F172" s="272">
        <v>63</v>
      </c>
      <c r="G172" s="264">
        <v>40</v>
      </c>
      <c r="H172" s="253">
        <f t="shared" si="1"/>
        <v>2520</v>
      </c>
      <c r="I172" s="263">
        <v>0</v>
      </c>
      <c r="J172" s="253">
        <f>F172*I172</f>
        <v>0</v>
      </c>
      <c r="K172" s="254">
        <f t="shared" si="4"/>
        <v>2520</v>
      </c>
      <c r="L172" s="218"/>
    </row>
    <row r="173" spans="2:18">
      <c r="B173" s="210"/>
      <c r="C173" s="316" t="s">
        <v>116</v>
      </c>
      <c r="D173" s="317"/>
      <c r="E173" s="41" t="s">
        <v>89</v>
      </c>
      <c r="F173" s="272">
        <v>78</v>
      </c>
      <c r="G173" s="264">
        <v>41</v>
      </c>
      <c r="H173" s="253">
        <f t="shared" si="1"/>
        <v>3198</v>
      </c>
      <c r="I173" s="263">
        <v>0</v>
      </c>
      <c r="J173" s="253">
        <f>F173*I173</f>
        <v>0</v>
      </c>
      <c r="K173" s="254">
        <f t="shared" si="4"/>
        <v>3198</v>
      </c>
      <c r="L173" s="218"/>
    </row>
    <row r="174" spans="2:18">
      <c r="B174" s="210"/>
      <c r="C174" s="316" t="s">
        <v>117</v>
      </c>
      <c r="D174" s="317"/>
      <c r="E174" s="41" t="s">
        <v>118</v>
      </c>
      <c r="F174" s="272">
        <v>1</v>
      </c>
      <c r="G174" s="264">
        <v>2890</v>
      </c>
      <c r="H174" s="253">
        <f t="shared" si="1"/>
        <v>2890</v>
      </c>
      <c r="I174" s="263">
        <v>0</v>
      </c>
      <c r="J174" s="253">
        <f>F174*I174</f>
        <v>0</v>
      </c>
      <c r="K174" s="254">
        <f t="shared" si="4"/>
        <v>2890</v>
      </c>
      <c r="L174" s="218"/>
    </row>
    <row r="175" spans="2:18">
      <c r="B175" s="210"/>
      <c r="C175" s="318" t="s">
        <v>119</v>
      </c>
      <c r="D175" s="317"/>
      <c r="E175" s="41"/>
      <c r="F175" s="272"/>
      <c r="G175" s="263"/>
      <c r="H175" s="253"/>
      <c r="I175" s="263"/>
      <c r="J175" s="253"/>
      <c r="K175" s="254"/>
      <c r="L175" s="218"/>
    </row>
    <row r="176" spans="2:18">
      <c r="B176" s="210"/>
      <c r="C176" s="463" t="s">
        <v>120</v>
      </c>
      <c r="D176" s="464"/>
      <c r="E176" s="145" t="s">
        <v>60</v>
      </c>
      <c r="F176" s="272">
        <v>1000</v>
      </c>
      <c r="G176" s="263">
        <v>10</v>
      </c>
      <c r="H176" s="253">
        <f t="shared" si="1"/>
        <v>10000</v>
      </c>
      <c r="I176" s="263">
        <v>0</v>
      </c>
      <c r="J176" s="253">
        <f t="shared" si="2"/>
        <v>0</v>
      </c>
      <c r="K176" s="254">
        <f t="shared" si="4"/>
        <v>10000</v>
      </c>
      <c r="L176" s="218"/>
    </row>
    <row r="177" spans="2:18">
      <c r="B177" s="210"/>
      <c r="C177" s="463" t="s">
        <v>121</v>
      </c>
      <c r="D177" s="464"/>
      <c r="E177" s="145"/>
      <c r="F177" s="272"/>
      <c r="G177" s="263"/>
      <c r="H177" s="253"/>
      <c r="I177" s="263"/>
      <c r="J177" s="253"/>
      <c r="K177" s="254"/>
      <c r="L177" s="218"/>
    </row>
    <row r="178" spans="2:18">
      <c r="B178" s="210"/>
      <c r="C178" s="463" t="s">
        <v>122</v>
      </c>
      <c r="D178" s="464"/>
      <c r="E178" s="145"/>
      <c r="F178" s="272"/>
      <c r="G178" s="263"/>
      <c r="H178" s="253"/>
      <c r="I178" s="263"/>
      <c r="J178" s="253"/>
      <c r="K178" s="254"/>
      <c r="L178" s="218"/>
    </row>
    <row r="179" spans="2:18">
      <c r="B179" s="210"/>
      <c r="C179" s="291" t="s">
        <v>123</v>
      </c>
      <c r="D179" s="290"/>
      <c r="E179" s="145" t="s">
        <v>60</v>
      </c>
      <c r="F179" s="264">
        <v>1200</v>
      </c>
      <c r="G179" s="253">
        <v>47</v>
      </c>
      <c r="H179" s="253">
        <f t="shared" si="1"/>
        <v>56400</v>
      </c>
      <c r="I179" s="264">
        <v>31</v>
      </c>
      <c r="J179" s="253">
        <f t="shared" si="2"/>
        <v>37200</v>
      </c>
      <c r="K179" s="254">
        <f t="shared" si="4"/>
        <v>93600</v>
      </c>
      <c r="L179" s="218"/>
      <c r="N179" s="224">
        <f>+SUM(K165:K179)</f>
        <v>348992</v>
      </c>
      <c r="P179" s="46">
        <f>+N179*100/2198260</f>
        <v>15.875829064805801</v>
      </c>
      <c r="R179" s="45">
        <v>30</v>
      </c>
    </row>
    <row r="180" spans="2:18">
      <c r="B180" s="210"/>
      <c r="C180" s="459" t="s">
        <v>124</v>
      </c>
      <c r="D180" s="460"/>
      <c r="E180" s="145"/>
      <c r="F180" s="264"/>
      <c r="G180" s="253"/>
      <c r="H180" s="253"/>
      <c r="I180" s="264"/>
      <c r="J180" s="253"/>
      <c r="K180" s="254"/>
      <c r="L180" s="218"/>
      <c r="N180" s="224"/>
    </row>
    <row r="181" spans="2:18">
      <c r="B181" s="210"/>
      <c r="C181" s="319" t="s">
        <v>125</v>
      </c>
      <c r="D181" s="320"/>
      <c r="E181" s="145"/>
      <c r="F181" s="264"/>
      <c r="G181" s="253"/>
      <c r="H181" s="253"/>
      <c r="I181" s="264"/>
      <c r="J181" s="253"/>
      <c r="K181" s="254"/>
      <c r="L181" s="218"/>
      <c r="N181" s="224"/>
    </row>
    <row r="182" spans="2:18">
      <c r="B182" s="210"/>
      <c r="C182" s="469" t="s">
        <v>126</v>
      </c>
      <c r="D182" s="470"/>
      <c r="E182" s="145"/>
      <c r="F182" s="264"/>
      <c r="G182" s="253"/>
      <c r="H182" s="253"/>
      <c r="I182" s="264"/>
      <c r="J182" s="253"/>
      <c r="K182" s="254"/>
      <c r="L182" s="218"/>
    </row>
    <row r="183" spans="2:18">
      <c r="B183" s="210"/>
      <c r="C183" s="463" t="s">
        <v>120</v>
      </c>
      <c r="D183" s="464"/>
      <c r="E183" s="145" t="s">
        <v>60</v>
      </c>
      <c r="F183" s="272">
        <v>2600</v>
      </c>
      <c r="G183" s="263">
        <v>10</v>
      </c>
      <c r="H183" s="253">
        <f t="shared" si="1"/>
        <v>26000</v>
      </c>
      <c r="I183" s="263">
        <v>0</v>
      </c>
      <c r="J183" s="253">
        <f t="shared" si="2"/>
        <v>0</v>
      </c>
      <c r="K183" s="254">
        <f t="shared" si="4"/>
        <v>26000</v>
      </c>
      <c r="L183" s="218" t="s">
        <v>127</v>
      </c>
    </row>
    <row r="184" spans="2:18">
      <c r="B184" s="210"/>
      <c r="C184" s="463" t="s">
        <v>121</v>
      </c>
      <c r="D184" s="464"/>
      <c r="E184" s="145"/>
      <c r="F184" s="272"/>
      <c r="G184" s="263"/>
      <c r="H184" s="253"/>
      <c r="I184" s="263"/>
      <c r="J184" s="253"/>
      <c r="K184" s="254"/>
      <c r="L184" s="218"/>
    </row>
    <row r="185" spans="2:18">
      <c r="B185" s="210"/>
      <c r="C185" s="463" t="s">
        <v>122</v>
      </c>
      <c r="D185" s="464"/>
      <c r="E185" s="145"/>
      <c r="F185" s="272"/>
      <c r="G185" s="263"/>
      <c r="H185" s="253"/>
      <c r="I185" s="263"/>
      <c r="J185" s="253"/>
      <c r="K185" s="254"/>
      <c r="L185" s="218"/>
    </row>
    <row r="186" spans="2:18">
      <c r="B186" s="210"/>
      <c r="C186" s="291" t="s">
        <v>128</v>
      </c>
      <c r="D186" s="290"/>
      <c r="E186" s="145" t="s">
        <v>60</v>
      </c>
      <c r="F186" s="264">
        <v>2800</v>
      </c>
      <c r="G186" s="253">
        <v>36</v>
      </c>
      <c r="H186" s="253">
        <f>F186*G186</f>
        <v>100800</v>
      </c>
      <c r="I186" s="264">
        <v>31</v>
      </c>
      <c r="J186" s="253">
        <f>F186*I186</f>
        <v>86800</v>
      </c>
      <c r="K186" s="254">
        <f>H186+J186</f>
        <v>187600</v>
      </c>
      <c r="L186" s="218"/>
    </row>
    <row r="187" spans="2:18">
      <c r="B187" s="210"/>
      <c r="C187" s="459" t="s">
        <v>124</v>
      </c>
      <c r="D187" s="460"/>
      <c r="E187" s="145"/>
      <c r="F187" s="264"/>
      <c r="G187" s="253"/>
      <c r="H187" s="253"/>
      <c r="I187" s="264"/>
      <c r="J187" s="253"/>
      <c r="K187" s="254"/>
      <c r="L187" s="218"/>
    </row>
    <row r="188" spans="2:18">
      <c r="B188" s="210"/>
      <c r="C188" s="319" t="s">
        <v>125</v>
      </c>
      <c r="D188" s="320"/>
      <c r="E188" s="145"/>
      <c r="F188" s="264"/>
      <c r="G188" s="253"/>
      <c r="H188" s="253"/>
      <c r="I188" s="264"/>
      <c r="J188" s="253"/>
      <c r="K188" s="254"/>
      <c r="L188" s="218"/>
    </row>
    <row r="189" spans="2:18">
      <c r="B189" s="210"/>
      <c r="C189" s="459" t="s">
        <v>129</v>
      </c>
      <c r="D189" s="460"/>
      <c r="E189" s="145" t="s">
        <v>130</v>
      </c>
      <c r="F189" s="274">
        <v>130</v>
      </c>
      <c r="G189" s="252">
        <v>350</v>
      </c>
      <c r="H189" s="253">
        <f t="shared" ref="H189:H191" si="5">F189*G189</f>
        <v>45500</v>
      </c>
      <c r="I189" s="263">
        <v>158</v>
      </c>
      <c r="J189" s="253">
        <f t="shared" ref="J189:J191" si="6">F189*I189</f>
        <v>20540</v>
      </c>
      <c r="K189" s="254">
        <f t="shared" ref="K189:K191" si="7">H189+J189</f>
        <v>66040</v>
      </c>
      <c r="L189" s="218"/>
      <c r="N189" s="224">
        <f>+SUM(K182:K189)</f>
        <v>279640</v>
      </c>
      <c r="P189" s="46">
        <f>+N189*100/2198260</f>
        <v>12.720970221902778</v>
      </c>
      <c r="R189" s="45">
        <v>30</v>
      </c>
    </row>
    <row r="190" spans="2:18">
      <c r="B190" s="210"/>
      <c r="C190" s="319" t="s">
        <v>131</v>
      </c>
      <c r="D190" s="320"/>
      <c r="E190" s="145" t="s">
        <v>130</v>
      </c>
      <c r="F190" s="274">
        <v>750</v>
      </c>
      <c r="G190" s="252">
        <v>214</v>
      </c>
      <c r="H190" s="253">
        <f t="shared" si="5"/>
        <v>160500</v>
      </c>
      <c r="I190" s="263">
        <v>40</v>
      </c>
      <c r="J190" s="253">
        <f t="shared" si="6"/>
        <v>30000</v>
      </c>
      <c r="K190" s="254">
        <f t="shared" si="7"/>
        <v>190500</v>
      </c>
      <c r="L190" s="218"/>
      <c r="N190" s="224"/>
    </row>
    <row r="191" spans="2:18">
      <c r="B191" s="210"/>
      <c r="C191" s="459" t="s">
        <v>132</v>
      </c>
      <c r="D191" s="460"/>
      <c r="E191" s="145" t="s">
        <v>130</v>
      </c>
      <c r="F191" s="274">
        <v>390</v>
      </c>
      <c r="G191" s="279">
        <v>350</v>
      </c>
      <c r="H191" s="253">
        <f t="shared" si="5"/>
        <v>136500</v>
      </c>
      <c r="I191" s="280">
        <v>158</v>
      </c>
      <c r="J191" s="253">
        <f t="shared" si="6"/>
        <v>61620</v>
      </c>
      <c r="K191" s="254">
        <f t="shared" si="7"/>
        <v>198120</v>
      </c>
      <c r="L191" s="218"/>
      <c r="N191" s="224"/>
    </row>
    <row r="192" spans="2:18" ht="19.5" customHeight="1">
      <c r="B192" s="210"/>
      <c r="C192" s="467" t="s">
        <v>133</v>
      </c>
      <c r="D192" s="468"/>
      <c r="E192" s="145"/>
      <c r="F192" s="274"/>
      <c r="G192" s="252"/>
      <c r="H192" s="253"/>
      <c r="I192" s="263"/>
      <c r="J192" s="253"/>
      <c r="K192" s="254"/>
      <c r="L192" s="218"/>
      <c r="O192" s="37">
        <f>16*42</f>
        <v>672</v>
      </c>
    </row>
    <row r="193" spans="2:18">
      <c r="B193" s="210"/>
      <c r="C193" s="453" t="s">
        <v>134</v>
      </c>
      <c r="D193" s="454"/>
      <c r="E193" s="223" t="s">
        <v>130</v>
      </c>
      <c r="F193" s="264">
        <v>440</v>
      </c>
      <c r="G193" s="253">
        <v>0</v>
      </c>
      <c r="H193" s="253">
        <f>F193*G193</f>
        <v>0</v>
      </c>
      <c r="I193" s="253">
        <v>20</v>
      </c>
      <c r="J193" s="253">
        <f>F193*I193</f>
        <v>8800</v>
      </c>
      <c r="K193" s="253">
        <f t="shared" ref="K193:K194" si="8">H193+J193</f>
        <v>8800</v>
      </c>
      <c r="L193" s="218"/>
      <c r="R193" s="45">
        <v>30</v>
      </c>
    </row>
    <row r="194" spans="2:18">
      <c r="B194" s="210"/>
      <c r="C194" s="461" t="s">
        <v>135</v>
      </c>
      <c r="D194" s="462"/>
      <c r="E194" s="145" t="s">
        <v>60</v>
      </c>
      <c r="F194" s="264">
        <v>440</v>
      </c>
      <c r="G194" s="253">
        <v>290</v>
      </c>
      <c r="H194" s="253">
        <f t="shared" ref="H194" si="9">F194*G194</f>
        <v>127600</v>
      </c>
      <c r="I194" s="264">
        <v>70</v>
      </c>
      <c r="J194" s="253">
        <f t="shared" ref="J194" si="10">F194*I194</f>
        <v>30800</v>
      </c>
      <c r="K194" s="254">
        <f t="shared" si="8"/>
        <v>158400</v>
      </c>
      <c r="L194" s="218"/>
    </row>
    <row r="195" spans="2:18">
      <c r="B195" s="210"/>
      <c r="C195" s="461" t="s">
        <v>136</v>
      </c>
      <c r="D195" s="462"/>
      <c r="E195" s="145" t="s">
        <v>60</v>
      </c>
      <c r="F195" s="264">
        <v>440</v>
      </c>
      <c r="G195" s="253">
        <v>250</v>
      </c>
      <c r="H195" s="253">
        <f t="shared" ref="H195" si="11">F195*G195</f>
        <v>110000</v>
      </c>
      <c r="I195" s="264">
        <v>25</v>
      </c>
      <c r="J195" s="253">
        <f t="shared" ref="J195" si="12">F195*I195</f>
        <v>11000</v>
      </c>
      <c r="K195" s="254">
        <f t="shared" ref="K195" si="13">H195+J195</f>
        <v>121000</v>
      </c>
      <c r="L195" s="218"/>
    </row>
    <row r="196" spans="2:18">
      <c r="B196" s="210"/>
      <c r="C196" s="461" t="s">
        <v>137</v>
      </c>
      <c r="D196" s="462"/>
      <c r="E196" s="145" t="s">
        <v>60</v>
      </c>
      <c r="F196" s="264">
        <v>0</v>
      </c>
      <c r="G196" s="253">
        <v>80</v>
      </c>
      <c r="H196" s="253">
        <f t="shared" ref="H196" si="14">F196*G196</f>
        <v>0</v>
      </c>
      <c r="I196" s="264">
        <v>0</v>
      </c>
      <c r="J196" s="253">
        <f t="shared" ref="J196" si="15">F196*I196</f>
        <v>0</v>
      </c>
      <c r="K196" s="254">
        <f t="shared" ref="K196" si="16">H196+J196</f>
        <v>0</v>
      </c>
      <c r="L196" s="218"/>
    </row>
    <row r="197" spans="2:18">
      <c r="B197" s="210"/>
      <c r="C197" s="461" t="s">
        <v>138</v>
      </c>
      <c r="D197" s="462"/>
      <c r="E197" s="145" t="s">
        <v>139</v>
      </c>
      <c r="F197" s="264">
        <v>62</v>
      </c>
      <c r="G197" s="253">
        <v>130</v>
      </c>
      <c r="H197" s="253">
        <f t="shared" ref="H197:H198" si="17">F197*G197</f>
        <v>8060</v>
      </c>
      <c r="I197" s="264">
        <v>25</v>
      </c>
      <c r="J197" s="253">
        <f t="shared" ref="J197:J198" si="18">F197*I197</f>
        <v>1550</v>
      </c>
      <c r="K197" s="254">
        <f t="shared" ref="K197:K198" si="19">H197+J197</f>
        <v>9610</v>
      </c>
      <c r="L197" s="218"/>
    </row>
    <row r="198" spans="2:18">
      <c r="B198" s="210"/>
      <c r="C198" s="324" t="s">
        <v>140</v>
      </c>
      <c r="D198" s="325"/>
      <c r="E198" s="145" t="s">
        <v>60</v>
      </c>
      <c r="F198" s="264">
        <v>400</v>
      </c>
      <c r="G198" s="253">
        <v>0</v>
      </c>
      <c r="H198" s="253">
        <f t="shared" si="17"/>
        <v>0</v>
      </c>
      <c r="I198" s="264">
        <v>10</v>
      </c>
      <c r="J198" s="253">
        <f t="shared" si="18"/>
        <v>4000</v>
      </c>
      <c r="K198" s="254">
        <f t="shared" si="19"/>
        <v>4000</v>
      </c>
      <c r="L198" s="218"/>
    </row>
    <row r="199" spans="2:18">
      <c r="B199" s="210"/>
      <c r="C199" s="463" t="s">
        <v>141</v>
      </c>
      <c r="D199" s="464"/>
      <c r="E199" s="145" t="s">
        <v>60</v>
      </c>
      <c r="F199" s="264">
        <v>400</v>
      </c>
      <c r="G199" s="253">
        <v>262</v>
      </c>
      <c r="H199" s="253">
        <f>F199*G199</f>
        <v>104800</v>
      </c>
      <c r="I199" s="264">
        <v>75</v>
      </c>
      <c r="J199" s="253">
        <f>F199*I199</f>
        <v>30000</v>
      </c>
      <c r="K199" s="254">
        <f>H199+J199</f>
        <v>134800</v>
      </c>
      <c r="L199" s="218"/>
    </row>
    <row r="200" spans="2:18">
      <c r="B200" s="210"/>
      <c r="C200" s="321" t="s">
        <v>142</v>
      </c>
      <c r="D200" s="322"/>
      <c r="E200" s="145" t="s">
        <v>60</v>
      </c>
      <c r="F200" s="264">
        <v>1200</v>
      </c>
      <c r="G200" s="253">
        <v>36</v>
      </c>
      <c r="H200" s="253">
        <f>F200*G200</f>
        <v>43200</v>
      </c>
      <c r="I200" s="264">
        <v>31</v>
      </c>
      <c r="J200" s="253">
        <f>F200*I200</f>
        <v>37200</v>
      </c>
      <c r="K200" s="254">
        <f>H200+J200</f>
        <v>80400</v>
      </c>
      <c r="L200" s="218"/>
    </row>
    <row r="201" spans="2:18">
      <c r="B201" s="210"/>
      <c r="C201" s="324" t="s">
        <v>143</v>
      </c>
      <c r="D201" s="325"/>
      <c r="E201" s="145" t="s">
        <v>60</v>
      </c>
      <c r="F201" s="264">
        <v>240</v>
      </c>
      <c r="G201" s="253">
        <v>0</v>
      </c>
      <c r="H201" s="253">
        <f>F201*G201</f>
        <v>0</v>
      </c>
      <c r="I201" s="264">
        <v>10</v>
      </c>
      <c r="J201" s="253">
        <f>F201*I201</f>
        <v>2400</v>
      </c>
      <c r="K201" s="254">
        <f>H201+J201</f>
        <v>2400</v>
      </c>
      <c r="L201" s="218"/>
    </row>
    <row r="202" spans="2:18">
      <c r="B202" s="210"/>
      <c r="C202" s="463" t="s">
        <v>144</v>
      </c>
      <c r="D202" s="464"/>
      <c r="E202" s="145" t="s">
        <v>60</v>
      </c>
      <c r="F202" s="264">
        <v>240</v>
      </c>
      <c r="G202" s="253">
        <v>533</v>
      </c>
      <c r="H202" s="253">
        <f>F202*G202</f>
        <v>127920</v>
      </c>
      <c r="I202" s="264">
        <v>120</v>
      </c>
      <c r="J202" s="253">
        <f>F202*I202</f>
        <v>28800</v>
      </c>
      <c r="K202" s="254">
        <f>H202+J202</f>
        <v>156720</v>
      </c>
      <c r="L202" s="218"/>
    </row>
    <row r="203" spans="2:18" ht="19.5" customHeight="1">
      <c r="B203" s="210"/>
      <c r="C203" s="463" t="s">
        <v>145</v>
      </c>
      <c r="D203" s="464"/>
      <c r="E203" s="145" t="s">
        <v>94</v>
      </c>
      <c r="F203" s="264">
        <v>1</v>
      </c>
      <c r="G203" s="253">
        <v>10000</v>
      </c>
      <c r="H203" s="253">
        <f t="shared" ref="H203" si="20">F203*G203</f>
        <v>10000</v>
      </c>
      <c r="I203" s="264">
        <v>0</v>
      </c>
      <c r="J203" s="253">
        <f t="shared" ref="J203" si="21">F203*I203</f>
        <v>0</v>
      </c>
      <c r="K203" s="254">
        <f t="shared" ref="K203:K211" si="22">H203+J203</f>
        <v>10000</v>
      </c>
      <c r="L203" s="218" t="s">
        <v>127</v>
      </c>
    </row>
    <row r="204" spans="2:18" ht="19.5" customHeight="1">
      <c r="B204" s="210"/>
      <c r="C204" s="321" t="s">
        <v>146</v>
      </c>
      <c r="D204" s="322"/>
      <c r="E204" s="145"/>
      <c r="F204" s="264"/>
      <c r="G204" s="253"/>
      <c r="H204" s="253"/>
      <c r="I204" s="264"/>
      <c r="J204" s="253"/>
      <c r="K204" s="254"/>
      <c r="L204" s="218"/>
    </row>
    <row r="205" spans="2:18" ht="19.5" customHeight="1">
      <c r="B205" s="210"/>
      <c r="C205" s="383" t="s">
        <v>147</v>
      </c>
      <c r="D205" s="323"/>
      <c r="E205" s="281" t="s">
        <v>94</v>
      </c>
      <c r="F205" s="253">
        <v>1</v>
      </c>
      <c r="G205" s="253">
        <v>0</v>
      </c>
      <c r="H205" s="253">
        <v>0</v>
      </c>
      <c r="I205" s="264">
        <v>500</v>
      </c>
      <c r="J205" s="282">
        <f t="shared" ref="J205:J208" si="23">F205*I205</f>
        <v>500</v>
      </c>
      <c r="K205" s="283">
        <f>H205+J205</f>
        <v>500</v>
      </c>
      <c r="L205" s="218"/>
    </row>
    <row r="206" spans="2:18" ht="19.5" customHeight="1">
      <c r="B206" s="210"/>
      <c r="C206" s="475" t="s">
        <v>148</v>
      </c>
      <c r="D206" s="476"/>
      <c r="E206" s="284" t="s">
        <v>149</v>
      </c>
      <c r="F206" s="285">
        <v>39</v>
      </c>
      <c r="G206" s="286">
        <v>357</v>
      </c>
      <c r="H206" s="286">
        <f t="shared" ref="H206:H207" si="24">F206*G206</f>
        <v>13923</v>
      </c>
      <c r="I206" s="286">
        <v>184</v>
      </c>
      <c r="J206" s="286">
        <f t="shared" si="23"/>
        <v>7176</v>
      </c>
      <c r="K206" s="287">
        <f>H206+J206</f>
        <v>21099</v>
      </c>
      <c r="L206" s="218"/>
    </row>
    <row r="207" spans="2:18" ht="19.5" customHeight="1">
      <c r="B207" s="210"/>
      <c r="C207" s="544" t="s">
        <v>150</v>
      </c>
      <c r="D207" s="545"/>
      <c r="E207" s="284" t="s">
        <v>60</v>
      </c>
      <c r="F207" s="288">
        <v>12</v>
      </c>
      <c r="G207" s="286">
        <v>58</v>
      </c>
      <c r="H207" s="286">
        <f t="shared" si="24"/>
        <v>696</v>
      </c>
      <c r="I207" s="286">
        <v>35</v>
      </c>
      <c r="J207" s="286">
        <f t="shared" si="23"/>
        <v>420</v>
      </c>
      <c r="K207" s="289">
        <f t="shared" ref="K207:K208" si="25">H207+J207</f>
        <v>1116</v>
      </c>
      <c r="L207" s="218"/>
    </row>
    <row r="208" spans="2:18" ht="19.5" customHeight="1">
      <c r="B208" s="210"/>
      <c r="C208" s="314" t="s">
        <v>151</v>
      </c>
      <c r="D208" s="315"/>
      <c r="E208" s="281" t="s">
        <v>94</v>
      </c>
      <c r="F208" s="288">
        <v>1</v>
      </c>
      <c r="G208" s="286">
        <v>0</v>
      </c>
      <c r="H208" s="286">
        <v>0</v>
      </c>
      <c r="I208" s="286">
        <v>5000</v>
      </c>
      <c r="J208" s="286">
        <f t="shared" si="23"/>
        <v>5000</v>
      </c>
      <c r="K208" s="289">
        <f t="shared" si="25"/>
        <v>5000</v>
      </c>
      <c r="L208" s="218"/>
    </row>
    <row r="209" spans="2:18" ht="19.5" customHeight="1">
      <c r="B209" s="210"/>
      <c r="C209" s="546" t="s">
        <v>152</v>
      </c>
      <c r="D209" s="547"/>
      <c r="E209" s="284" t="s">
        <v>149</v>
      </c>
      <c r="F209" s="285">
        <v>317</v>
      </c>
      <c r="G209" s="286">
        <v>116</v>
      </c>
      <c r="H209" s="286">
        <f>F209*G209</f>
        <v>36772</v>
      </c>
      <c r="I209" s="286">
        <v>53</v>
      </c>
      <c r="J209" s="286">
        <f>F209*I209</f>
        <v>16801</v>
      </c>
      <c r="K209" s="287">
        <f>H209+J209</f>
        <v>53573</v>
      </c>
      <c r="L209" s="218"/>
    </row>
    <row r="210" spans="2:18" ht="19.5" customHeight="1">
      <c r="B210" s="210"/>
      <c r="C210" s="321" t="s">
        <v>153</v>
      </c>
      <c r="D210" s="322"/>
      <c r="E210" s="145" t="s">
        <v>94</v>
      </c>
      <c r="F210" s="264">
        <v>1</v>
      </c>
      <c r="G210" s="253">
        <v>3000</v>
      </c>
      <c r="H210" s="253">
        <f t="shared" ref="H210" si="26">F210*G210</f>
        <v>3000</v>
      </c>
      <c r="I210" s="264">
        <v>0</v>
      </c>
      <c r="J210" s="253">
        <f t="shared" ref="J210" si="27">F210*I210</f>
        <v>0</v>
      </c>
      <c r="K210" s="254">
        <f t="shared" si="22"/>
        <v>3000</v>
      </c>
      <c r="L210" s="218" t="s">
        <v>154</v>
      </c>
    </row>
    <row r="211" spans="2:18">
      <c r="B211" s="210"/>
      <c r="C211" s="465" t="s">
        <v>77</v>
      </c>
      <c r="D211" s="466"/>
      <c r="E211" s="222"/>
      <c r="F211" s="253"/>
      <c r="G211" s="253"/>
      <c r="H211" s="259">
        <f>SUM(H149:H210)</f>
        <v>1499467</v>
      </c>
      <c r="I211" s="253"/>
      <c r="J211" s="259">
        <f>SUM(J149:J210)</f>
        <v>490733</v>
      </c>
      <c r="K211" s="254">
        <f t="shared" si="22"/>
        <v>1990200</v>
      </c>
      <c r="L211" s="218"/>
      <c r="N211" s="224">
        <f>+SUM(K193:K203)</f>
        <v>686130</v>
      </c>
      <c r="P211" s="46">
        <f>+N211*100/2198260</f>
        <v>31.212413454277474</v>
      </c>
      <c r="R211" s="45">
        <v>25</v>
      </c>
    </row>
    <row r="212" spans="2:18">
      <c r="B212" s="210">
        <v>3</v>
      </c>
      <c r="C212" s="471" t="s">
        <v>155</v>
      </c>
      <c r="D212" s="472"/>
      <c r="E212" s="211"/>
      <c r="F212" s="252" t="s">
        <v>1</v>
      </c>
      <c r="G212" s="261"/>
      <c r="H212" s="261"/>
      <c r="I212" s="261"/>
      <c r="J212" s="261"/>
      <c r="K212" s="261"/>
      <c r="L212" s="212"/>
    </row>
    <row r="213" spans="2:18">
      <c r="B213" s="210"/>
      <c r="C213" s="473" t="s">
        <v>156</v>
      </c>
      <c r="D213" s="474"/>
      <c r="E213" s="309"/>
      <c r="F213" s="252"/>
      <c r="G213" s="263"/>
      <c r="H213" s="263"/>
      <c r="I213" s="263"/>
      <c r="J213" s="263"/>
      <c r="K213" s="263"/>
      <c r="L213" s="212"/>
      <c r="P213" s="46">
        <f>+SUM(P163:P211)</f>
        <v>69.022408632281895</v>
      </c>
      <c r="R213" s="46">
        <f>+SUM(R163:R211)</f>
        <v>130</v>
      </c>
    </row>
    <row r="214" spans="2:18">
      <c r="B214" s="210"/>
      <c r="C214" s="453" t="s">
        <v>157</v>
      </c>
      <c r="D214" s="454"/>
      <c r="E214" s="145" t="s">
        <v>94</v>
      </c>
      <c r="F214" s="264">
        <v>1</v>
      </c>
      <c r="G214" s="253">
        <v>0</v>
      </c>
      <c r="H214" s="253">
        <f t="shared" ref="H214" si="28">F214*G214</f>
        <v>0</v>
      </c>
      <c r="I214" s="264">
        <v>5000</v>
      </c>
      <c r="J214" s="253">
        <f t="shared" ref="J214" si="29">F214*I214</f>
        <v>5000</v>
      </c>
      <c r="K214" s="254">
        <f t="shared" ref="K214" si="30">H214+J214</f>
        <v>5000</v>
      </c>
      <c r="L214" s="218"/>
      <c r="N214" s="224">
        <f>+SUM(N163:N211)</f>
        <v>1517292</v>
      </c>
      <c r="P214" s="46">
        <v>2198260</v>
      </c>
    </row>
    <row r="215" spans="2:18">
      <c r="B215" s="210"/>
      <c r="C215" s="453" t="s">
        <v>158</v>
      </c>
      <c r="D215" s="454"/>
      <c r="E215" s="223" t="s">
        <v>89</v>
      </c>
      <c r="F215" s="264">
        <v>102</v>
      </c>
      <c r="G215" s="253">
        <v>220</v>
      </c>
      <c r="H215" s="253">
        <f t="shared" ref="H215:H221" si="31">F215*G215</f>
        <v>22440</v>
      </c>
      <c r="I215" s="264">
        <v>115</v>
      </c>
      <c r="J215" s="253">
        <f>F215*I215</f>
        <v>11730</v>
      </c>
      <c r="K215" s="254">
        <f t="shared" ref="K215:K221" si="32">H215+J215</f>
        <v>34170</v>
      </c>
      <c r="L215" s="218"/>
    </row>
    <row r="216" spans="2:18">
      <c r="B216" s="210"/>
      <c r="C216" s="327" t="s">
        <v>159</v>
      </c>
      <c r="D216" s="328"/>
      <c r="E216" s="223"/>
      <c r="F216" s="264"/>
      <c r="G216" s="253"/>
      <c r="H216" s="253"/>
      <c r="I216" s="264"/>
      <c r="J216" s="253"/>
      <c r="K216" s="254"/>
      <c r="L216" s="218"/>
    </row>
    <row r="217" spans="2:18">
      <c r="B217" s="210"/>
      <c r="C217" s="453" t="s">
        <v>160</v>
      </c>
      <c r="D217" s="454"/>
      <c r="E217" s="223" t="s">
        <v>89</v>
      </c>
      <c r="F217" s="264">
        <v>229</v>
      </c>
      <c r="G217" s="253">
        <v>87.38</v>
      </c>
      <c r="H217" s="253">
        <f t="shared" si="31"/>
        <v>20010.02</v>
      </c>
      <c r="I217" s="264">
        <v>90</v>
      </c>
      <c r="J217" s="276">
        <f t="shared" ref="J217:J221" si="33">F217*I217</f>
        <v>20610</v>
      </c>
      <c r="K217" s="277">
        <f t="shared" si="32"/>
        <v>40620.020000000004</v>
      </c>
      <c r="L217" s="218"/>
    </row>
    <row r="218" spans="2:18">
      <c r="B218" s="210"/>
      <c r="C218" s="453" t="s">
        <v>161</v>
      </c>
      <c r="D218" s="454"/>
      <c r="E218" s="223" t="s">
        <v>89</v>
      </c>
      <c r="F218" s="264">
        <v>52</v>
      </c>
      <c r="G218" s="253">
        <v>30.84</v>
      </c>
      <c r="H218" s="253">
        <f t="shared" si="31"/>
        <v>1603.68</v>
      </c>
      <c r="I218" s="264">
        <v>80</v>
      </c>
      <c r="J218" s="276">
        <f t="shared" si="33"/>
        <v>4160</v>
      </c>
      <c r="K218" s="277">
        <f t="shared" si="32"/>
        <v>5763.68</v>
      </c>
      <c r="L218" s="218"/>
    </row>
    <row r="219" spans="2:18">
      <c r="B219" s="210"/>
      <c r="C219" s="453" t="s">
        <v>162</v>
      </c>
      <c r="D219" s="454"/>
      <c r="E219" s="223" t="s">
        <v>118</v>
      </c>
      <c r="F219" s="264">
        <v>13</v>
      </c>
      <c r="G219" s="253">
        <v>3400</v>
      </c>
      <c r="H219" s="253">
        <f t="shared" si="31"/>
        <v>44200</v>
      </c>
      <c r="I219" s="264">
        <v>1500</v>
      </c>
      <c r="J219" s="253">
        <f t="shared" si="33"/>
        <v>19500</v>
      </c>
      <c r="K219" s="254">
        <f t="shared" si="32"/>
        <v>63700</v>
      </c>
      <c r="L219" s="218"/>
    </row>
    <row r="220" spans="2:18">
      <c r="B220" s="210"/>
      <c r="C220" s="453" t="s">
        <v>163</v>
      </c>
      <c r="D220" s="454"/>
      <c r="E220" s="223" t="s">
        <v>89</v>
      </c>
      <c r="F220" s="264">
        <v>3</v>
      </c>
      <c r="G220" s="253">
        <v>14250</v>
      </c>
      <c r="H220" s="253">
        <f t="shared" si="31"/>
        <v>42750</v>
      </c>
      <c r="I220" s="264">
        <v>1500</v>
      </c>
      <c r="J220" s="253">
        <f t="shared" si="33"/>
        <v>4500</v>
      </c>
      <c r="K220" s="310">
        <f t="shared" si="32"/>
        <v>47250</v>
      </c>
      <c r="L220" s="218"/>
    </row>
    <row r="221" spans="2:18" ht="18" customHeight="1">
      <c r="B221" s="210"/>
      <c r="C221" s="453" t="s">
        <v>164</v>
      </c>
      <c r="D221" s="454"/>
      <c r="E221" s="223" t="s">
        <v>94</v>
      </c>
      <c r="F221" s="272">
        <v>1</v>
      </c>
      <c r="G221" s="264">
        <v>10000</v>
      </c>
      <c r="H221" s="253">
        <f t="shared" si="31"/>
        <v>10000</v>
      </c>
      <c r="I221" s="263">
        <v>0</v>
      </c>
      <c r="J221" s="253">
        <f t="shared" si="33"/>
        <v>0</v>
      </c>
      <c r="K221" s="310">
        <f t="shared" si="32"/>
        <v>10000</v>
      </c>
      <c r="L221" s="218"/>
    </row>
    <row r="222" spans="2:18">
      <c r="B222" s="210"/>
      <c r="C222" s="463"/>
      <c r="D222" s="464"/>
      <c r="E222" s="145"/>
      <c r="F222" s="272"/>
      <c r="G222" s="263"/>
      <c r="H222" s="253"/>
      <c r="I222" s="263"/>
      <c r="J222" s="253"/>
      <c r="K222" s="262"/>
      <c r="L222" s="218"/>
    </row>
    <row r="223" spans="2:18">
      <c r="B223" s="210"/>
      <c r="C223" s="453"/>
      <c r="D223" s="454"/>
      <c r="E223" s="145"/>
      <c r="F223" s="264"/>
      <c r="G223" s="253"/>
      <c r="H223" s="253"/>
      <c r="I223" s="264"/>
      <c r="J223" s="253"/>
      <c r="K223" s="254"/>
      <c r="L223" s="218"/>
    </row>
    <row r="224" spans="2:18">
      <c r="B224" s="210"/>
      <c r="C224" s="455"/>
      <c r="D224" s="456"/>
      <c r="E224" s="221"/>
      <c r="F224" s="272"/>
      <c r="G224" s="263"/>
      <c r="H224" s="253"/>
      <c r="I224" s="263"/>
      <c r="J224" s="253"/>
      <c r="K224" s="254"/>
      <c r="L224" s="218"/>
    </row>
    <row r="225" spans="2:15">
      <c r="B225" s="210"/>
      <c r="C225" s="459"/>
      <c r="D225" s="460"/>
      <c r="E225" s="145"/>
      <c r="F225" s="274"/>
      <c r="G225" s="252"/>
      <c r="H225" s="253"/>
      <c r="I225" s="263"/>
      <c r="J225" s="253"/>
      <c r="K225" s="254"/>
      <c r="L225" s="218"/>
    </row>
    <row r="226" spans="2:15">
      <c r="B226" s="210"/>
      <c r="C226" s="467"/>
      <c r="D226" s="468"/>
      <c r="E226" s="145"/>
      <c r="F226" s="274"/>
      <c r="G226" s="252"/>
      <c r="H226" s="253"/>
      <c r="I226" s="263"/>
      <c r="J226" s="253"/>
      <c r="K226" s="254"/>
      <c r="L226" s="218"/>
    </row>
    <row r="227" spans="2:15">
      <c r="B227" s="210"/>
      <c r="C227" s="453"/>
      <c r="D227" s="454"/>
      <c r="E227" s="223"/>
      <c r="F227" s="264"/>
      <c r="G227" s="253"/>
      <c r="H227" s="253"/>
      <c r="I227" s="253"/>
      <c r="J227" s="253"/>
      <c r="K227" s="253"/>
      <c r="L227" s="218"/>
    </row>
    <row r="228" spans="2:15">
      <c r="B228" s="210"/>
      <c r="C228" s="461"/>
      <c r="D228" s="462"/>
      <c r="E228" s="145"/>
      <c r="F228" s="264"/>
      <c r="G228" s="253"/>
      <c r="H228" s="253"/>
      <c r="I228" s="264"/>
      <c r="J228" s="253"/>
      <c r="K228" s="254"/>
      <c r="L228" s="218"/>
    </row>
    <row r="229" spans="2:15">
      <c r="B229" s="210"/>
      <c r="C229" s="461"/>
      <c r="D229" s="462"/>
      <c r="E229" s="145"/>
      <c r="F229" s="264"/>
      <c r="G229" s="253"/>
      <c r="H229" s="253"/>
      <c r="I229" s="264"/>
      <c r="J229" s="253"/>
      <c r="K229" s="254"/>
      <c r="L229" s="218"/>
    </row>
    <row r="230" spans="2:15">
      <c r="B230" s="210"/>
      <c r="C230" s="461"/>
      <c r="D230" s="462"/>
      <c r="E230" s="145"/>
      <c r="F230" s="264"/>
      <c r="G230" s="253"/>
      <c r="H230" s="253"/>
      <c r="I230" s="264"/>
      <c r="J230" s="253"/>
      <c r="K230" s="254"/>
      <c r="L230" s="218"/>
    </row>
    <row r="231" spans="2:15">
      <c r="B231" s="210"/>
      <c r="C231" s="461"/>
      <c r="D231" s="462"/>
      <c r="E231" s="145"/>
      <c r="F231" s="264"/>
      <c r="G231" s="253"/>
      <c r="H231" s="253"/>
      <c r="I231" s="264"/>
      <c r="J231" s="253"/>
      <c r="K231" s="254"/>
      <c r="L231" s="218"/>
    </row>
    <row r="232" spans="2:15">
      <c r="B232" s="210"/>
      <c r="C232" s="324"/>
      <c r="D232" s="325"/>
      <c r="E232" s="145"/>
      <c r="F232" s="264"/>
      <c r="G232" s="253"/>
      <c r="H232" s="253"/>
      <c r="I232" s="264"/>
      <c r="J232" s="253"/>
      <c r="K232" s="254"/>
      <c r="L232" s="218"/>
    </row>
    <row r="233" spans="2:15">
      <c r="B233" s="210"/>
      <c r="C233" s="463"/>
      <c r="D233" s="464"/>
      <c r="E233" s="145"/>
      <c r="F233" s="264"/>
      <c r="G233" s="253"/>
      <c r="H233" s="253"/>
      <c r="I233" s="264"/>
      <c r="J233" s="253"/>
      <c r="K233" s="254"/>
      <c r="L233" s="218"/>
    </row>
    <row r="234" spans="2:15">
      <c r="B234" s="210"/>
      <c r="C234" s="321"/>
      <c r="D234" s="322"/>
      <c r="E234" s="145"/>
      <c r="F234" s="264"/>
      <c r="G234" s="253"/>
      <c r="H234" s="253"/>
      <c r="I234" s="264"/>
      <c r="J234" s="253"/>
      <c r="K234" s="254"/>
      <c r="L234" s="218"/>
    </row>
    <row r="235" spans="2:15">
      <c r="B235" s="210"/>
      <c r="C235" s="324"/>
      <c r="D235" s="325"/>
      <c r="E235" s="145"/>
      <c r="F235" s="264"/>
      <c r="G235" s="253"/>
      <c r="H235" s="253"/>
      <c r="I235" s="264"/>
      <c r="J235" s="253"/>
      <c r="K235" s="254"/>
      <c r="L235" s="218"/>
    </row>
    <row r="236" spans="2:15">
      <c r="B236" s="210"/>
      <c r="C236" s="463"/>
      <c r="D236" s="464"/>
      <c r="E236" s="145"/>
      <c r="F236" s="264"/>
      <c r="G236" s="253"/>
      <c r="H236" s="253"/>
      <c r="I236" s="264"/>
      <c r="J236" s="253"/>
      <c r="K236" s="254"/>
      <c r="L236" s="218"/>
    </row>
    <row r="237" spans="2:15">
      <c r="B237" s="210"/>
      <c r="C237" s="463"/>
      <c r="D237" s="464"/>
      <c r="E237" s="145"/>
      <c r="F237" s="264"/>
      <c r="G237" s="253"/>
      <c r="H237" s="253"/>
      <c r="I237" s="264"/>
      <c r="J237" s="253"/>
      <c r="K237" s="254"/>
      <c r="L237" s="218"/>
    </row>
    <row r="238" spans="2:15">
      <c r="B238" s="210"/>
      <c r="C238" s="321"/>
      <c r="D238" s="322"/>
      <c r="E238" s="145"/>
      <c r="F238" s="264"/>
      <c r="G238" s="253"/>
      <c r="H238" s="253"/>
      <c r="I238" s="264"/>
      <c r="J238" s="253"/>
      <c r="K238" s="254"/>
      <c r="L238" s="218"/>
    </row>
    <row r="239" spans="2:15">
      <c r="B239" s="210"/>
      <c r="C239" s="465" t="s">
        <v>77</v>
      </c>
      <c r="D239" s="466"/>
      <c r="E239" s="222"/>
      <c r="F239" s="253"/>
      <c r="G239" s="253"/>
      <c r="H239" s="259">
        <f>SUM(H214:H237)</f>
        <v>141003.70000000001</v>
      </c>
      <c r="I239" s="253"/>
      <c r="J239" s="259">
        <f>SUM(J214:J237)</f>
        <v>65500</v>
      </c>
      <c r="K239" s="254">
        <f>H239+J239</f>
        <v>206503.7</v>
      </c>
      <c r="L239" s="218"/>
      <c r="N239" s="37">
        <v>122247</v>
      </c>
      <c r="O239" s="37">
        <f>+N239*0.1</f>
        <v>12224.7</v>
      </c>
    </row>
    <row r="240" spans="2:15">
      <c r="B240" s="210"/>
      <c r="C240" s="457"/>
      <c r="D240" s="458"/>
      <c r="E240" s="219"/>
      <c r="F240" s="264"/>
      <c r="G240" s="259"/>
      <c r="H240" s="259"/>
      <c r="I240" s="265"/>
      <c r="J240" s="259"/>
      <c r="K240" s="260"/>
      <c r="L240" s="218"/>
    </row>
    <row r="241" spans="2:12">
      <c r="B241" s="210"/>
      <c r="C241" s="457"/>
      <c r="D241" s="458"/>
      <c r="E241" s="219"/>
      <c r="F241" s="264"/>
      <c r="G241" s="259"/>
      <c r="H241" s="259"/>
      <c r="I241" s="265"/>
      <c r="J241" s="259"/>
      <c r="K241" s="260"/>
      <c r="L241" s="218"/>
    </row>
    <row r="242" spans="2:12">
      <c r="B242" s="210"/>
      <c r="C242" s="457"/>
      <c r="D242" s="458"/>
      <c r="E242" s="219"/>
      <c r="F242" s="264"/>
      <c r="G242" s="259"/>
      <c r="H242" s="259"/>
      <c r="I242" s="265"/>
      <c r="J242" s="259"/>
      <c r="K242" s="260"/>
      <c r="L242" s="218"/>
    </row>
    <row r="243" spans="2:12">
      <c r="B243" s="210"/>
      <c r="C243" s="457"/>
      <c r="D243" s="458"/>
      <c r="E243" s="219"/>
      <c r="F243" s="264"/>
      <c r="G243" s="259"/>
      <c r="H243" s="259"/>
      <c r="I243" s="265"/>
      <c r="J243" s="259"/>
      <c r="K243" s="260"/>
      <c r="L243" s="218"/>
    </row>
    <row r="244" spans="2:12">
      <c r="B244" s="210"/>
      <c r="C244" s="457"/>
      <c r="D244" s="458"/>
      <c r="E244" s="219"/>
      <c r="F244" s="264"/>
      <c r="G244" s="259"/>
      <c r="H244" s="259"/>
      <c r="I244" s="265"/>
      <c r="J244" s="259"/>
      <c r="K244" s="260"/>
      <c r="L244" s="218"/>
    </row>
    <row r="245" spans="2:12">
      <c r="B245" s="210"/>
      <c r="C245" s="457"/>
      <c r="D245" s="458"/>
      <c r="E245" s="219"/>
      <c r="F245" s="264"/>
      <c r="G245" s="259"/>
      <c r="H245" s="259"/>
      <c r="I245" s="265"/>
      <c r="J245" s="259"/>
      <c r="K245" s="260"/>
      <c r="L245" s="218"/>
    </row>
    <row r="246" spans="2:12">
      <c r="B246" s="210"/>
      <c r="C246" s="457"/>
      <c r="D246" s="458"/>
      <c r="E246" s="219"/>
      <c r="F246" s="264"/>
      <c r="G246" s="259"/>
      <c r="H246" s="259"/>
      <c r="I246" s="265"/>
      <c r="J246" s="259"/>
      <c r="K246" s="260"/>
      <c r="L246" s="218"/>
    </row>
    <row r="247" spans="2:12">
      <c r="B247" s="210"/>
      <c r="C247" s="457"/>
      <c r="D247" s="458"/>
      <c r="E247" s="219"/>
      <c r="F247" s="264"/>
      <c r="G247" s="259"/>
      <c r="H247" s="259"/>
      <c r="I247" s="265"/>
      <c r="J247" s="259"/>
      <c r="K247" s="260"/>
      <c r="L247" s="218"/>
    </row>
    <row r="248" spans="2:12">
      <c r="B248" s="210"/>
      <c r="C248" s="457"/>
      <c r="D248" s="458"/>
      <c r="E248" s="219"/>
      <c r="F248" s="264"/>
      <c r="G248" s="259"/>
      <c r="H248" s="259"/>
      <c r="I248" s="265"/>
      <c r="J248" s="259"/>
      <c r="K248" s="260"/>
      <c r="L248" s="218"/>
    </row>
    <row r="249" spans="2:12">
      <c r="B249" s="210"/>
      <c r="C249" s="457"/>
      <c r="D249" s="458"/>
      <c r="E249" s="219"/>
      <c r="F249" s="264"/>
      <c r="G249" s="259"/>
      <c r="H249" s="259"/>
      <c r="I249" s="265"/>
      <c r="J249" s="259"/>
      <c r="K249" s="260"/>
      <c r="L249" s="218"/>
    </row>
    <row r="250" spans="2:12">
      <c r="B250" s="210"/>
      <c r="C250" s="457"/>
      <c r="D250" s="458"/>
      <c r="E250" s="219"/>
      <c r="F250" s="264"/>
      <c r="G250" s="259"/>
      <c r="H250" s="259"/>
      <c r="I250" s="265"/>
      <c r="J250" s="259"/>
      <c r="K250" s="260"/>
      <c r="L250" s="218"/>
    </row>
    <row r="251" spans="2:12">
      <c r="B251" s="210"/>
      <c r="C251" s="457"/>
      <c r="D251" s="458"/>
      <c r="E251" s="219"/>
      <c r="F251" s="264"/>
      <c r="G251" s="259"/>
      <c r="H251" s="259"/>
      <c r="I251" s="265"/>
      <c r="J251" s="259"/>
      <c r="K251" s="260"/>
      <c r="L251" s="218"/>
    </row>
    <row r="252" spans="2:12">
      <c r="B252" s="210"/>
      <c r="C252" s="457"/>
      <c r="D252" s="458"/>
      <c r="E252" s="219"/>
      <c r="F252" s="264"/>
      <c r="G252" s="259"/>
      <c r="H252" s="259"/>
      <c r="I252" s="265"/>
      <c r="J252" s="259"/>
      <c r="K252" s="260"/>
      <c r="L252" s="218"/>
    </row>
    <row r="253" spans="2:12">
      <c r="B253" s="210"/>
      <c r="C253" s="457"/>
      <c r="D253" s="458"/>
      <c r="E253" s="219"/>
      <c r="F253" s="264"/>
      <c r="G253" s="259"/>
      <c r="H253" s="259"/>
      <c r="I253" s="265"/>
      <c r="J253" s="259"/>
      <c r="K253" s="260"/>
      <c r="L253" s="218"/>
    </row>
    <row r="254" spans="2:12">
      <c r="B254" s="210"/>
      <c r="C254" s="457"/>
      <c r="D254" s="458"/>
      <c r="E254" s="219"/>
      <c r="F254" s="264"/>
      <c r="G254" s="259"/>
      <c r="H254" s="259"/>
      <c r="I254" s="265"/>
      <c r="J254" s="259"/>
      <c r="K254" s="260"/>
      <c r="L254" s="218"/>
    </row>
    <row r="255" spans="2:12">
      <c r="B255" s="210"/>
      <c r="C255" s="457"/>
      <c r="D255" s="458"/>
      <c r="E255" s="219"/>
      <c r="F255" s="264"/>
      <c r="G255" s="259"/>
      <c r="H255" s="259"/>
      <c r="I255" s="265"/>
      <c r="J255" s="259"/>
      <c r="K255" s="260"/>
      <c r="L255" s="218"/>
    </row>
    <row r="256" spans="2:12">
      <c r="B256" s="210"/>
      <c r="C256" s="457"/>
      <c r="D256" s="458"/>
      <c r="E256" s="219"/>
      <c r="F256" s="264"/>
      <c r="G256" s="259"/>
      <c r="H256" s="259"/>
      <c r="I256" s="265"/>
      <c r="J256" s="259"/>
      <c r="K256" s="260"/>
      <c r="L256" s="218"/>
    </row>
    <row r="257" spans="2:12">
      <c r="B257" s="210"/>
      <c r="C257" s="457"/>
      <c r="D257" s="458"/>
      <c r="E257" s="219"/>
      <c r="F257" s="264"/>
      <c r="G257" s="259"/>
      <c r="H257" s="259"/>
      <c r="I257" s="265"/>
      <c r="J257" s="259"/>
      <c r="K257" s="260"/>
      <c r="L257" s="218"/>
    </row>
    <row r="258" spans="2:12">
      <c r="B258" s="210"/>
      <c r="C258" s="457"/>
      <c r="D258" s="458"/>
      <c r="E258" s="219"/>
      <c r="F258" s="264"/>
      <c r="G258" s="259"/>
      <c r="H258" s="259"/>
      <c r="I258" s="265"/>
      <c r="J258" s="259"/>
      <c r="K258" s="260"/>
      <c r="L258" s="218"/>
    </row>
    <row r="259" spans="2:12">
      <c r="B259" s="210"/>
      <c r="C259" s="457"/>
      <c r="D259" s="458"/>
      <c r="E259" s="219"/>
      <c r="F259" s="264"/>
      <c r="G259" s="259"/>
      <c r="H259" s="259"/>
      <c r="I259" s="265"/>
      <c r="J259" s="259"/>
      <c r="K259" s="260"/>
      <c r="L259" s="218"/>
    </row>
    <row r="260" spans="2:12">
      <c r="B260" s="210"/>
      <c r="C260" s="457"/>
      <c r="D260" s="458"/>
      <c r="E260" s="219"/>
      <c r="F260" s="264"/>
      <c r="G260" s="259"/>
      <c r="H260" s="259"/>
      <c r="I260" s="265"/>
      <c r="J260" s="259"/>
      <c r="K260" s="260"/>
      <c r="L260" s="218"/>
    </row>
    <row r="261" spans="2:12">
      <c r="B261" s="210"/>
      <c r="C261" s="457"/>
      <c r="D261" s="458"/>
      <c r="E261" s="219"/>
      <c r="F261" s="264"/>
      <c r="G261" s="259"/>
      <c r="H261" s="259"/>
      <c r="I261" s="265"/>
      <c r="J261" s="259"/>
      <c r="K261" s="260"/>
      <c r="L261" s="218"/>
    </row>
    <row r="262" spans="2:12">
      <c r="B262" s="210"/>
      <c r="C262" s="457"/>
      <c r="D262" s="458"/>
      <c r="E262" s="219"/>
      <c r="F262" s="264"/>
      <c r="G262" s="259"/>
      <c r="H262" s="259"/>
      <c r="I262" s="265"/>
      <c r="J262" s="259"/>
      <c r="K262" s="260"/>
      <c r="L262" s="218"/>
    </row>
    <row r="263" spans="2:12">
      <c r="B263" s="210"/>
      <c r="C263" s="457"/>
      <c r="D263" s="458"/>
      <c r="E263" s="219"/>
      <c r="F263" s="264"/>
      <c r="G263" s="259"/>
      <c r="H263" s="259"/>
      <c r="I263" s="265"/>
      <c r="J263" s="259"/>
      <c r="K263" s="260"/>
      <c r="L263" s="218"/>
    </row>
    <row r="264" spans="2:12">
      <c r="B264" s="210"/>
      <c r="C264" s="457"/>
      <c r="D264" s="458"/>
      <c r="E264" s="219"/>
      <c r="F264" s="264"/>
      <c r="G264" s="259"/>
      <c r="H264" s="259"/>
      <c r="I264" s="265"/>
      <c r="J264" s="259"/>
      <c r="K264" s="260"/>
      <c r="L264" s="218"/>
    </row>
    <row r="265" spans="2:12">
      <c r="B265" s="210"/>
      <c r="C265" s="457"/>
      <c r="D265" s="458"/>
      <c r="E265" s="219"/>
      <c r="F265" s="264"/>
      <c r="G265" s="259"/>
      <c r="H265" s="259"/>
      <c r="I265" s="265"/>
      <c r="J265" s="259"/>
      <c r="K265" s="260"/>
      <c r="L265" s="218"/>
    </row>
    <row r="266" spans="2:12">
      <c r="B266" s="210"/>
      <c r="C266" s="457"/>
      <c r="D266" s="458"/>
      <c r="E266" s="219"/>
      <c r="F266" s="264"/>
      <c r="G266" s="259"/>
      <c r="H266" s="259"/>
      <c r="I266" s="265"/>
      <c r="J266" s="259"/>
      <c r="K266" s="260"/>
      <c r="L266" s="218"/>
    </row>
    <row r="267" spans="2:12">
      <c r="B267" s="210"/>
      <c r="C267" s="457"/>
      <c r="D267" s="458"/>
      <c r="E267" s="219"/>
      <c r="F267" s="264"/>
      <c r="G267" s="259"/>
      <c r="H267" s="259"/>
      <c r="I267" s="265"/>
      <c r="J267" s="259"/>
      <c r="K267" s="260"/>
      <c r="L267" s="218"/>
    </row>
    <row r="268" spans="2:12">
      <c r="B268" s="210"/>
      <c r="C268" s="457"/>
      <c r="D268" s="458"/>
      <c r="E268" s="219"/>
      <c r="F268" s="264"/>
      <c r="G268" s="259"/>
      <c r="H268" s="259"/>
      <c r="I268" s="265"/>
      <c r="J268" s="259"/>
      <c r="K268" s="260"/>
      <c r="L268" s="218"/>
    </row>
    <row r="269" spans="2:12">
      <c r="B269" s="210"/>
      <c r="C269" s="457"/>
      <c r="D269" s="458"/>
      <c r="E269" s="219"/>
      <c r="F269" s="264"/>
      <c r="G269" s="259"/>
      <c r="H269" s="259"/>
      <c r="I269" s="265"/>
      <c r="J269" s="259"/>
      <c r="K269" s="260"/>
      <c r="L269" s="218"/>
    </row>
    <row r="270" spans="2:12">
      <c r="B270" s="210"/>
      <c r="C270" s="457"/>
      <c r="D270" s="458"/>
      <c r="E270" s="219"/>
      <c r="F270" s="264"/>
      <c r="G270" s="259"/>
      <c r="H270" s="259"/>
      <c r="I270" s="265"/>
      <c r="J270" s="259"/>
      <c r="K270" s="260"/>
      <c r="L270" s="218"/>
    </row>
    <row r="271" spans="2:12">
      <c r="B271" s="210"/>
      <c r="C271" s="457"/>
      <c r="D271" s="458"/>
      <c r="E271" s="219"/>
      <c r="F271" s="264"/>
      <c r="G271" s="259"/>
      <c r="H271" s="259"/>
      <c r="I271" s="265"/>
      <c r="J271" s="259"/>
      <c r="K271" s="260"/>
      <c r="L271" s="218"/>
    </row>
    <row r="272" spans="2:12">
      <c r="B272" s="210"/>
      <c r="C272" s="457"/>
      <c r="D272" s="458"/>
      <c r="E272" s="219"/>
      <c r="F272" s="264"/>
      <c r="G272" s="259"/>
      <c r="H272" s="259"/>
      <c r="I272" s="265"/>
      <c r="J272" s="259"/>
      <c r="K272" s="260"/>
      <c r="L272" s="218"/>
    </row>
    <row r="273" spans="2:12">
      <c r="B273" s="210"/>
      <c r="C273" s="457"/>
      <c r="D273" s="458"/>
      <c r="E273" s="219"/>
      <c r="F273" s="264"/>
      <c r="G273" s="259"/>
      <c r="H273" s="259"/>
      <c r="I273" s="265"/>
      <c r="J273" s="259"/>
      <c r="K273" s="260"/>
      <c r="L273" s="218"/>
    </row>
    <row r="274" spans="2:12">
      <c r="B274" s="210"/>
      <c r="C274" s="457"/>
      <c r="D274" s="458"/>
      <c r="E274" s="219"/>
      <c r="F274" s="264"/>
      <c r="G274" s="259"/>
      <c r="H274" s="259"/>
      <c r="I274" s="265"/>
      <c r="J274" s="259"/>
      <c r="K274" s="260"/>
      <c r="L274" s="218"/>
    </row>
    <row r="275" spans="2:12">
      <c r="B275" s="210"/>
      <c r="C275" s="457"/>
      <c r="D275" s="458"/>
      <c r="E275" s="219"/>
      <c r="F275" s="264"/>
      <c r="G275" s="259"/>
      <c r="H275" s="259"/>
      <c r="I275" s="265"/>
      <c r="J275" s="259"/>
      <c r="K275" s="260"/>
      <c r="L275" s="218"/>
    </row>
    <row r="276" spans="2:12">
      <c r="B276" s="210"/>
      <c r="C276" s="457"/>
      <c r="D276" s="458"/>
      <c r="E276" s="219"/>
      <c r="F276" s="264"/>
      <c r="G276" s="259"/>
      <c r="H276" s="259"/>
      <c r="I276" s="265"/>
      <c r="J276" s="259"/>
      <c r="K276" s="260"/>
      <c r="L276" s="218"/>
    </row>
    <row r="277" spans="2:12">
      <c r="B277" s="210"/>
      <c r="C277" s="457"/>
      <c r="D277" s="458"/>
      <c r="E277" s="219"/>
      <c r="F277" s="264"/>
      <c r="G277" s="259"/>
      <c r="H277" s="259"/>
      <c r="I277" s="265"/>
      <c r="J277" s="259"/>
      <c r="K277" s="260"/>
      <c r="L277" s="218"/>
    </row>
    <row r="278" spans="2:12">
      <c r="B278" s="210"/>
      <c r="C278" s="457"/>
      <c r="D278" s="458"/>
      <c r="E278" s="219"/>
      <c r="F278" s="264"/>
      <c r="G278" s="259"/>
      <c r="H278" s="259"/>
      <c r="I278" s="265"/>
      <c r="J278" s="259"/>
      <c r="K278" s="260"/>
      <c r="L278" s="218"/>
    </row>
    <row r="279" spans="2:12">
      <c r="B279" s="210"/>
      <c r="C279" s="457"/>
      <c r="D279" s="458"/>
      <c r="E279" s="219"/>
      <c r="F279" s="264"/>
      <c r="G279" s="259"/>
      <c r="H279" s="259"/>
      <c r="I279" s="265"/>
      <c r="J279" s="259"/>
      <c r="K279" s="260"/>
      <c r="L279" s="218"/>
    </row>
    <row r="280" spans="2:12">
      <c r="B280" s="210"/>
      <c r="C280" s="457"/>
      <c r="D280" s="458"/>
      <c r="E280" s="219"/>
      <c r="F280" s="264"/>
      <c r="G280" s="259"/>
      <c r="H280" s="259"/>
      <c r="I280" s="265"/>
      <c r="J280" s="259"/>
      <c r="K280" s="260"/>
      <c r="L280" s="218"/>
    </row>
    <row r="281" spans="2:12">
      <c r="B281" s="210"/>
      <c r="C281" s="457"/>
      <c r="D281" s="458"/>
      <c r="E281" s="219"/>
      <c r="F281" s="264"/>
      <c r="G281" s="259"/>
      <c r="H281" s="259"/>
      <c r="I281" s="265"/>
      <c r="J281" s="259"/>
      <c r="K281" s="260"/>
      <c r="L281" s="218"/>
    </row>
    <row r="282" spans="2:12">
      <c r="B282" s="210"/>
      <c r="C282" s="457"/>
      <c r="D282" s="458"/>
      <c r="E282" s="219"/>
      <c r="F282" s="264"/>
      <c r="G282" s="259"/>
      <c r="H282" s="259"/>
      <c r="I282" s="265"/>
      <c r="J282" s="259"/>
      <c r="K282" s="260"/>
      <c r="L282" s="218"/>
    </row>
    <row r="283" spans="2:12">
      <c r="B283" s="210"/>
      <c r="C283" s="457"/>
      <c r="D283" s="458"/>
      <c r="E283" s="219"/>
      <c r="F283" s="264"/>
      <c r="G283" s="259"/>
      <c r="H283" s="259"/>
      <c r="I283" s="265"/>
      <c r="J283" s="259"/>
      <c r="K283" s="260"/>
      <c r="L283" s="218"/>
    </row>
    <row r="284" spans="2:12">
      <c r="B284" s="210"/>
      <c r="C284" s="457"/>
      <c r="D284" s="458"/>
      <c r="E284" s="219"/>
      <c r="F284" s="264"/>
      <c r="G284" s="259"/>
      <c r="H284" s="259"/>
      <c r="I284" s="265"/>
      <c r="J284" s="259"/>
      <c r="K284" s="260"/>
      <c r="L284" s="218"/>
    </row>
    <row r="285" spans="2:12">
      <c r="B285" s="210"/>
      <c r="C285" s="457"/>
      <c r="D285" s="458"/>
      <c r="E285" s="219"/>
      <c r="F285" s="264"/>
      <c r="G285" s="259"/>
      <c r="H285" s="259"/>
      <c r="I285" s="265"/>
      <c r="J285" s="259"/>
      <c r="K285" s="260"/>
      <c r="L285" s="218"/>
    </row>
    <row r="286" spans="2:12">
      <c r="B286" s="210"/>
      <c r="C286" s="457"/>
      <c r="D286" s="458"/>
      <c r="E286" s="219"/>
      <c r="F286" s="264"/>
      <c r="G286" s="259"/>
      <c r="H286" s="259"/>
      <c r="I286" s="265"/>
      <c r="J286" s="259"/>
      <c r="K286" s="260"/>
      <c r="L286" s="218"/>
    </row>
    <row r="287" spans="2:12">
      <c r="B287" s="210"/>
      <c r="C287" s="457"/>
      <c r="D287" s="458"/>
      <c r="E287" s="219"/>
      <c r="F287" s="264"/>
      <c r="G287" s="259"/>
      <c r="H287" s="259"/>
      <c r="I287" s="265"/>
      <c r="J287" s="259"/>
      <c r="K287" s="260"/>
      <c r="L287" s="218"/>
    </row>
    <row r="288" spans="2:12">
      <c r="B288" s="210"/>
      <c r="C288" s="457"/>
      <c r="D288" s="458"/>
      <c r="E288" s="219"/>
      <c r="F288" s="264"/>
      <c r="G288" s="259"/>
      <c r="H288" s="259"/>
      <c r="I288" s="265"/>
      <c r="J288" s="259"/>
      <c r="K288" s="260"/>
      <c r="L288" s="218"/>
    </row>
    <row r="289" spans="2:12">
      <c r="B289" s="210"/>
      <c r="C289" s="457"/>
      <c r="D289" s="458"/>
      <c r="E289" s="219"/>
      <c r="F289" s="264"/>
      <c r="G289" s="259"/>
      <c r="H289" s="259"/>
      <c r="I289" s="265"/>
      <c r="J289" s="259"/>
      <c r="K289" s="260"/>
      <c r="L289" s="218"/>
    </row>
    <row r="290" spans="2:12">
      <c r="B290" s="210"/>
      <c r="C290" s="457"/>
      <c r="D290" s="458"/>
      <c r="E290" s="219"/>
      <c r="F290" s="264"/>
      <c r="G290" s="259"/>
      <c r="H290" s="259"/>
      <c r="I290" s="265"/>
      <c r="J290" s="259"/>
      <c r="K290" s="260"/>
      <c r="L290" s="218"/>
    </row>
    <row r="291" spans="2:12">
      <c r="B291" s="210"/>
      <c r="C291" s="457"/>
      <c r="D291" s="458"/>
      <c r="E291" s="219"/>
      <c r="F291" s="264"/>
      <c r="G291" s="259"/>
      <c r="H291" s="259"/>
      <c r="I291" s="265"/>
      <c r="J291" s="259"/>
      <c r="K291" s="260"/>
      <c r="L291" s="218"/>
    </row>
    <row r="292" spans="2:12">
      <c r="B292" s="210"/>
      <c r="C292" s="457"/>
      <c r="D292" s="458"/>
      <c r="E292" s="219"/>
      <c r="F292" s="264"/>
      <c r="G292" s="259"/>
      <c r="H292" s="259"/>
      <c r="I292" s="265"/>
      <c r="J292" s="259"/>
      <c r="K292" s="260"/>
      <c r="L292" s="218"/>
    </row>
    <row r="293" spans="2:12">
      <c r="B293" s="210"/>
      <c r="C293" s="457"/>
      <c r="D293" s="458"/>
      <c r="E293" s="219"/>
      <c r="F293" s="264"/>
      <c r="G293" s="259"/>
      <c r="H293" s="259"/>
      <c r="I293" s="265"/>
      <c r="J293" s="259"/>
      <c r="K293" s="260"/>
      <c r="L293" s="218"/>
    </row>
    <row r="294" spans="2:12">
      <c r="B294" s="210"/>
      <c r="C294" s="457"/>
      <c r="D294" s="458"/>
      <c r="E294" s="219"/>
      <c r="F294" s="264"/>
      <c r="G294" s="259"/>
      <c r="H294" s="259"/>
      <c r="I294" s="265"/>
      <c r="J294" s="259"/>
      <c r="K294" s="260"/>
      <c r="L294" s="218"/>
    </row>
    <row r="295" spans="2:12">
      <c r="B295" s="210"/>
      <c r="C295" s="457"/>
      <c r="D295" s="458"/>
      <c r="E295" s="219"/>
      <c r="F295" s="264"/>
      <c r="G295" s="259"/>
      <c r="H295" s="259"/>
      <c r="I295" s="265"/>
      <c r="J295" s="259"/>
      <c r="K295" s="260"/>
      <c r="L295" s="218"/>
    </row>
    <row r="296" spans="2:12">
      <c r="B296" s="210"/>
      <c r="C296" s="457"/>
      <c r="D296" s="458"/>
      <c r="E296" s="219"/>
      <c r="F296" s="264"/>
      <c r="G296" s="259"/>
      <c r="H296" s="259"/>
      <c r="I296" s="265"/>
      <c r="J296" s="259"/>
      <c r="K296" s="260"/>
      <c r="L296" s="218"/>
    </row>
    <row r="297" spans="2:12">
      <c r="B297" s="210"/>
      <c r="C297" s="457"/>
      <c r="D297" s="458"/>
      <c r="E297" s="219"/>
      <c r="F297" s="264"/>
      <c r="G297" s="259"/>
      <c r="H297" s="259"/>
      <c r="I297" s="265"/>
      <c r="J297" s="259"/>
      <c r="K297" s="260"/>
      <c r="L297" s="218"/>
    </row>
    <row r="298" spans="2:12">
      <c r="B298" s="210"/>
      <c r="C298" s="457"/>
      <c r="D298" s="458"/>
      <c r="E298" s="219"/>
      <c r="F298" s="264"/>
      <c r="G298" s="259"/>
      <c r="H298" s="259"/>
      <c r="I298" s="265"/>
      <c r="J298" s="259"/>
      <c r="K298" s="260"/>
      <c r="L298" s="218"/>
    </row>
    <row r="299" spans="2:12">
      <c r="B299" s="210"/>
      <c r="C299" s="457"/>
      <c r="D299" s="458"/>
      <c r="E299" s="219"/>
      <c r="F299" s="264"/>
      <c r="G299" s="259"/>
      <c r="H299" s="259"/>
      <c r="I299" s="265"/>
      <c r="J299" s="259"/>
      <c r="K299" s="260"/>
      <c r="L299" s="218"/>
    </row>
    <row r="300" spans="2:12">
      <c r="B300" s="210"/>
      <c r="C300" s="457"/>
      <c r="D300" s="458"/>
      <c r="E300" s="219"/>
      <c r="F300" s="264"/>
      <c r="G300" s="259"/>
      <c r="H300" s="259"/>
      <c r="I300" s="265"/>
      <c r="J300" s="259"/>
      <c r="K300" s="260"/>
      <c r="L300" s="218"/>
    </row>
    <row r="301" spans="2:12">
      <c r="B301" s="210"/>
      <c r="C301" s="457"/>
      <c r="D301" s="458"/>
      <c r="E301" s="219"/>
      <c r="F301" s="264"/>
      <c r="G301" s="259"/>
      <c r="H301" s="259"/>
      <c r="I301" s="265"/>
      <c r="J301" s="259"/>
      <c r="K301" s="260"/>
      <c r="L301" s="218"/>
    </row>
    <row r="302" spans="2:12">
      <c r="B302" s="210"/>
      <c r="C302" s="457"/>
      <c r="D302" s="458"/>
      <c r="E302" s="219"/>
      <c r="F302" s="264"/>
      <c r="G302" s="259"/>
      <c r="H302" s="259"/>
      <c r="I302" s="265"/>
      <c r="J302" s="259"/>
      <c r="K302" s="260"/>
      <c r="L302" s="218"/>
    </row>
    <row r="303" spans="2:12">
      <c r="B303" s="210"/>
      <c r="C303" s="457"/>
      <c r="D303" s="458"/>
      <c r="E303" s="219"/>
      <c r="F303" s="264"/>
      <c r="G303" s="259"/>
      <c r="H303" s="259"/>
      <c r="I303" s="265"/>
      <c r="J303" s="259"/>
      <c r="K303" s="260"/>
      <c r="L303" s="218"/>
    </row>
    <row r="304" spans="2:12">
      <c r="B304" s="210"/>
      <c r="C304" s="457"/>
      <c r="D304" s="458"/>
      <c r="E304" s="219"/>
      <c r="F304" s="264"/>
      <c r="G304" s="259"/>
      <c r="H304" s="259"/>
      <c r="I304" s="265"/>
      <c r="J304" s="259"/>
      <c r="K304" s="260"/>
      <c r="L304" s="218"/>
    </row>
    <row r="305" spans="2:12">
      <c r="B305" s="210"/>
      <c r="C305" s="457"/>
      <c r="D305" s="458"/>
      <c r="E305" s="219"/>
      <c r="F305" s="264"/>
      <c r="G305" s="259"/>
      <c r="H305" s="259"/>
      <c r="I305" s="265"/>
      <c r="J305" s="259"/>
      <c r="K305" s="260"/>
      <c r="L305" s="218"/>
    </row>
    <row r="306" spans="2:12">
      <c r="B306" s="210"/>
      <c r="C306" s="457"/>
      <c r="D306" s="458"/>
      <c r="E306" s="219"/>
      <c r="F306" s="264"/>
      <c r="G306" s="259"/>
      <c r="H306" s="259"/>
      <c r="I306" s="265"/>
      <c r="J306" s="259"/>
      <c r="K306" s="260"/>
      <c r="L306" s="218"/>
    </row>
    <row r="307" spans="2:12">
      <c r="B307" s="210"/>
      <c r="C307" s="457"/>
      <c r="D307" s="458"/>
      <c r="E307" s="219"/>
      <c r="F307" s="264"/>
      <c r="G307" s="259"/>
      <c r="H307" s="259"/>
      <c r="I307" s="265"/>
      <c r="J307" s="259"/>
      <c r="K307" s="260"/>
      <c r="L307" s="218"/>
    </row>
    <row r="308" spans="2:12">
      <c r="B308" s="210"/>
      <c r="C308" s="457"/>
      <c r="D308" s="458"/>
      <c r="E308" s="219"/>
      <c r="F308" s="264"/>
      <c r="G308" s="259"/>
      <c r="H308" s="259"/>
      <c r="I308" s="265"/>
      <c r="J308" s="259"/>
      <c r="K308" s="260"/>
      <c r="L308" s="218"/>
    </row>
    <row r="309" spans="2:12">
      <c r="B309" s="210"/>
      <c r="C309" s="457"/>
      <c r="D309" s="458"/>
      <c r="E309" s="219"/>
      <c r="F309" s="264"/>
      <c r="G309" s="259"/>
      <c r="H309" s="259"/>
      <c r="I309" s="265"/>
      <c r="J309" s="259"/>
      <c r="K309" s="260"/>
      <c r="L309" s="218"/>
    </row>
    <row r="310" spans="2:12">
      <c r="B310" s="210"/>
      <c r="C310" s="457"/>
      <c r="D310" s="458"/>
      <c r="E310" s="219"/>
      <c r="F310" s="264"/>
      <c r="G310" s="259"/>
      <c r="H310" s="259"/>
      <c r="I310" s="265"/>
      <c r="J310" s="259"/>
      <c r="K310" s="260"/>
      <c r="L310" s="218"/>
    </row>
    <row r="311" spans="2:12">
      <c r="B311" s="210"/>
      <c r="C311" s="457"/>
      <c r="D311" s="458"/>
      <c r="E311" s="219"/>
      <c r="F311" s="264"/>
      <c r="G311" s="259"/>
      <c r="H311" s="259"/>
      <c r="I311" s="265"/>
      <c r="J311" s="259"/>
      <c r="K311" s="260"/>
      <c r="L311" s="218"/>
    </row>
    <row r="312" spans="2:12">
      <c r="B312" s="210"/>
      <c r="C312" s="457"/>
      <c r="D312" s="458"/>
      <c r="E312" s="219"/>
      <c r="F312" s="264"/>
      <c r="G312" s="259"/>
      <c r="H312" s="259"/>
      <c r="I312" s="265"/>
      <c r="J312" s="259"/>
      <c r="K312" s="260"/>
      <c r="L312" s="218"/>
    </row>
    <row r="313" spans="2:12">
      <c r="B313" s="210"/>
      <c r="C313" s="457"/>
      <c r="D313" s="458"/>
      <c r="E313" s="219"/>
      <c r="F313" s="264"/>
      <c r="G313" s="259"/>
      <c r="H313" s="259"/>
      <c r="I313" s="265"/>
      <c r="J313" s="259"/>
      <c r="K313" s="260"/>
      <c r="L313" s="218"/>
    </row>
    <row r="314" spans="2:12">
      <c r="B314" s="210"/>
      <c r="C314" s="457"/>
      <c r="D314" s="458"/>
      <c r="E314" s="219"/>
      <c r="F314" s="264"/>
      <c r="G314" s="259"/>
      <c r="H314" s="259"/>
      <c r="I314" s="265"/>
      <c r="J314" s="259"/>
      <c r="K314" s="260"/>
      <c r="L314" s="218"/>
    </row>
    <row r="315" spans="2:12">
      <c r="B315" s="210"/>
      <c r="C315" s="457"/>
      <c r="D315" s="458"/>
      <c r="E315" s="219"/>
      <c r="F315" s="264"/>
      <c r="G315" s="259"/>
      <c r="H315" s="259"/>
      <c r="I315" s="265"/>
      <c r="J315" s="259"/>
      <c r="K315" s="260"/>
      <c r="L315" s="218"/>
    </row>
    <row r="316" spans="2:12">
      <c r="B316" s="210"/>
      <c r="C316" s="457"/>
      <c r="D316" s="458"/>
      <c r="E316" s="219"/>
      <c r="F316" s="264"/>
      <c r="G316" s="259"/>
      <c r="H316" s="259"/>
      <c r="I316" s="265"/>
      <c r="J316" s="259"/>
      <c r="K316" s="260"/>
      <c r="L316" s="218"/>
    </row>
    <row r="317" spans="2:12">
      <c r="B317" s="210"/>
      <c r="C317" s="457"/>
      <c r="D317" s="458"/>
      <c r="E317" s="219"/>
      <c r="F317" s="264"/>
      <c r="G317" s="259"/>
      <c r="H317" s="259"/>
      <c r="I317" s="265"/>
      <c r="J317" s="259"/>
      <c r="K317" s="260"/>
      <c r="L317" s="218"/>
    </row>
    <row r="318" spans="2:12">
      <c r="B318" s="210"/>
      <c r="C318" s="457"/>
      <c r="D318" s="458"/>
      <c r="E318" s="219"/>
      <c r="F318" s="264"/>
      <c r="G318" s="259"/>
      <c r="H318" s="259"/>
      <c r="I318" s="265"/>
      <c r="J318" s="259"/>
      <c r="K318" s="260"/>
      <c r="L318" s="218"/>
    </row>
    <row r="319" spans="2:12">
      <c r="B319" s="210"/>
      <c r="C319" s="457"/>
      <c r="D319" s="458"/>
      <c r="E319" s="219"/>
      <c r="F319" s="264"/>
      <c r="G319" s="259"/>
      <c r="H319" s="259"/>
      <c r="I319" s="265"/>
      <c r="J319" s="259"/>
      <c r="K319" s="260"/>
      <c r="L319" s="218"/>
    </row>
    <row r="320" spans="2:12">
      <c r="B320" s="210"/>
      <c r="C320" s="457"/>
      <c r="D320" s="458"/>
      <c r="E320" s="219"/>
      <c r="F320" s="264"/>
      <c r="G320" s="259"/>
      <c r="H320" s="259"/>
      <c r="I320" s="265"/>
      <c r="J320" s="259"/>
      <c r="K320" s="260"/>
      <c r="L320" s="218"/>
    </row>
    <row r="321" spans="2:12">
      <c r="B321" s="210"/>
      <c r="C321" s="457"/>
      <c r="D321" s="458"/>
      <c r="E321" s="219"/>
      <c r="F321" s="264"/>
      <c r="G321" s="259"/>
      <c r="H321" s="259"/>
      <c r="I321" s="265"/>
      <c r="J321" s="259"/>
      <c r="K321" s="260"/>
      <c r="L321" s="218"/>
    </row>
    <row r="322" spans="2:12">
      <c r="B322" s="210"/>
      <c r="C322" s="457"/>
      <c r="D322" s="458"/>
      <c r="E322" s="219"/>
      <c r="F322" s="264"/>
      <c r="G322" s="259"/>
      <c r="H322" s="259"/>
      <c r="I322" s="265"/>
      <c r="J322" s="259"/>
      <c r="K322" s="260"/>
      <c r="L322" s="218"/>
    </row>
    <row r="323" spans="2:12">
      <c r="B323" s="210"/>
      <c r="C323" s="457"/>
      <c r="D323" s="458"/>
      <c r="E323" s="219"/>
      <c r="F323" s="264"/>
      <c r="G323" s="259"/>
      <c r="H323" s="259"/>
      <c r="I323" s="265"/>
      <c r="J323" s="259"/>
      <c r="K323" s="260"/>
      <c r="L323" s="218"/>
    </row>
    <row r="324" spans="2:12">
      <c r="B324" s="210"/>
      <c r="C324" s="457"/>
      <c r="D324" s="458"/>
      <c r="E324" s="219"/>
      <c r="F324" s="264"/>
      <c r="G324" s="259"/>
      <c r="H324" s="259"/>
      <c r="I324" s="265"/>
      <c r="J324" s="259"/>
      <c r="K324" s="260"/>
      <c r="L324" s="218"/>
    </row>
    <row r="325" spans="2:12">
      <c r="B325" s="210"/>
      <c r="C325" s="457"/>
      <c r="D325" s="458"/>
      <c r="E325" s="219"/>
      <c r="F325" s="264"/>
      <c r="G325" s="259"/>
      <c r="H325" s="259"/>
      <c r="I325" s="265"/>
      <c r="J325" s="259"/>
      <c r="K325" s="260"/>
      <c r="L325" s="218"/>
    </row>
    <row r="326" spans="2:12">
      <c r="B326" s="210"/>
      <c r="C326" s="457"/>
      <c r="D326" s="458"/>
      <c r="E326" s="219"/>
      <c r="F326" s="264"/>
      <c r="G326" s="259"/>
      <c r="H326" s="259"/>
      <c r="I326" s="265"/>
      <c r="J326" s="259"/>
      <c r="K326" s="260"/>
      <c r="L326" s="218"/>
    </row>
    <row r="327" spans="2:12">
      <c r="B327" s="210"/>
      <c r="C327" s="457"/>
      <c r="D327" s="458"/>
      <c r="E327" s="219"/>
      <c r="F327" s="264"/>
      <c r="G327" s="259"/>
      <c r="H327" s="259"/>
      <c r="I327" s="265"/>
      <c r="J327" s="259"/>
      <c r="K327" s="260"/>
      <c r="L327" s="218"/>
    </row>
    <row r="328" spans="2:12">
      <c r="B328" s="210"/>
      <c r="C328" s="457"/>
      <c r="D328" s="458"/>
      <c r="E328" s="219"/>
      <c r="F328" s="264"/>
      <c r="G328" s="259"/>
      <c r="H328" s="259"/>
      <c r="I328" s="265"/>
      <c r="J328" s="259"/>
      <c r="K328" s="260"/>
      <c r="L328" s="218"/>
    </row>
    <row r="329" spans="2:12">
      <c r="B329" s="210"/>
      <c r="C329" s="457"/>
      <c r="D329" s="458"/>
      <c r="E329" s="219"/>
      <c r="F329" s="264"/>
      <c r="G329" s="259"/>
      <c r="H329" s="259"/>
      <c r="I329" s="265"/>
      <c r="J329" s="259"/>
      <c r="K329" s="260"/>
      <c r="L329" s="218"/>
    </row>
    <row r="330" spans="2:12">
      <c r="B330" s="210"/>
      <c r="C330" s="457"/>
      <c r="D330" s="458"/>
      <c r="E330" s="219"/>
      <c r="F330" s="264"/>
      <c r="G330" s="259"/>
      <c r="H330" s="259"/>
      <c r="I330" s="265"/>
      <c r="J330" s="259"/>
      <c r="K330" s="260"/>
      <c r="L330" s="218"/>
    </row>
    <row r="331" spans="2:12">
      <c r="B331" s="210"/>
      <c r="C331" s="457"/>
      <c r="D331" s="458"/>
      <c r="E331" s="219"/>
      <c r="F331" s="264"/>
      <c r="G331" s="259"/>
      <c r="H331" s="259"/>
      <c r="I331" s="265"/>
      <c r="J331" s="259"/>
      <c r="K331" s="260"/>
      <c r="L331" s="218"/>
    </row>
    <row r="332" spans="2:12">
      <c r="B332" s="210"/>
      <c r="C332" s="457"/>
      <c r="D332" s="458"/>
      <c r="E332" s="219"/>
      <c r="F332" s="264"/>
      <c r="G332" s="259"/>
      <c r="H332" s="259"/>
      <c r="I332" s="265"/>
      <c r="J332" s="259"/>
      <c r="K332" s="260"/>
      <c r="L332" s="218"/>
    </row>
    <row r="333" spans="2:12">
      <c r="B333" s="210"/>
      <c r="C333" s="457"/>
      <c r="D333" s="458"/>
      <c r="E333" s="219"/>
      <c r="F333" s="264"/>
      <c r="G333" s="259"/>
      <c r="H333" s="259"/>
      <c r="I333" s="265"/>
      <c r="J333" s="259"/>
      <c r="K333" s="260"/>
      <c r="L333" s="218"/>
    </row>
    <row r="334" spans="2:12">
      <c r="B334" s="210"/>
      <c r="C334" s="457"/>
      <c r="D334" s="458"/>
      <c r="E334" s="219"/>
      <c r="F334" s="264"/>
      <c r="G334" s="259"/>
      <c r="H334" s="259"/>
      <c r="I334" s="265"/>
      <c r="J334" s="259"/>
      <c r="K334" s="260"/>
      <c r="L334" s="218"/>
    </row>
    <row r="335" spans="2:12">
      <c r="B335" s="210"/>
      <c r="C335" s="457"/>
      <c r="D335" s="458"/>
      <c r="E335" s="219"/>
      <c r="F335" s="264"/>
      <c r="G335" s="259"/>
      <c r="H335" s="259"/>
      <c r="I335" s="265"/>
      <c r="J335" s="259"/>
      <c r="K335" s="260"/>
      <c r="L335" s="218"/>
    </row>
    <row r="336" spans="2:12">
      <c r="B336" s="210"/>
      <c r="C336" s="457"/>
      <c r="D336" s="458"/>
      <c r="E336" s="219"/>
      <c r="F336" s="264"/>
      <c r="G336" s="259"/>
      <c r="H336" s="259"/>
      <c r="I336" s="265"/>
      <c r="J336" s="259"/>
      <c r="K336" s="260"/>
      <c r="L336" s="218"/>
    </row>
    <row r="337" spans="2:12">
      <c r="B337" s="210"/>
      <c r="C337" s="457"/>
      <c r="D337" s="458"/>
      <c r="E337" s="219"/>
      <c r="F337" s="264"/>
      <c r="G337" s="259"/>
      <c r="H337" s="259"/>
      <c r="I337" s="265"/>
      <c r="J337" s="259"/>
      <c r="K337" s="260"/>
      <c r="L337" s="218"/>
    </row>
    <row r="338" spans="2:12">
      <c r="B338" s="210"/>
      <c r="C338" s="457"/>
      <c r="D338" s="458"/>
      <c r="E338" s="219"/>
      <c r="F338" s="264"/>
      <c r="G338" s="259"/>
      <c r="H338" s="259"/>
      <c r="I338" s="265"/>
      <c r="J338" s="259"/>
      <c r="K338" s="260"/>
      <c r="L338" s="218"/>
    </row>
    <row r="339" spans="2:12">
      <c r="B339" s="210"/>
      <c r="C339" s="457"/>
      <c r="D339" s="458"/>
      <c r="E339" s="219"/>
      <c r="F339" s="264"/>
      <c r="G339" s="259"/>
      <c r="H339" s="259"/>
      <c r="I339" s="265"/>
      <c r="J339" s="259"/>
      <c r="K339" s="260"/>
      <c r="L339" s="218"/>
    </row>
    <row r="340" spans="2:12">
      <c r="B340" s="210"/>
      <c r="C340" s="457"/>
      <c r="D340" s="458"/>
      <c r="E340" s="219"/>
      <c r="F340" s="264"/>
      <c r="G340" s="259"/>
      <c r="H340" s="259"/>
      <c r="I340" s="265"/>
      <c r="J340" s="259"/>
      <c r="K340" s="260"/>
      <c r="L340" s="218"/>
    </row>
    <row r="341" spans="2:12">
      <c r="B341" s="210"/>
      <c r="C341" s="457"/>
      <c r="D341" s="458"/>
      <c r="E341" s="219"/>
      <c r="F341" s="264"/>
      <c r="G341" s="259"/>
      <c r="H341" s="259"/>
      <c r="I341" s="265"/>
      <c r="J341" s="259"/>
      <c r="K341" s="260"/>
      <c r="L341" s="218"/>
    </row>
    <row r="342" spans="2:12">
      <c r="B342" s="210"/>
      <c r="C342" s="457"/>
      <c r="D342" s="458"/>
      <c r="E342" s="219"/>
      <c r="F342" s="264"/>
      <c r="G342" s="259"/>
      <c r="H342" s="259"/>
      <c r="I342" s="265"/>
      <c r="J342" s="259"/>
      <c r="K342" s="260"/>
      <c r="L342" s="218"/>
    </row>
    <row r="343" spans="2:12">
      <c r="B343" s="210"/>
      <c r="C343" s="457"/>
      <c r="D343" s="458"/>
      <c r="E343" s="219"/>
      <c r="F343" s="264"/>
      <c r="G343" s="259"/>
      <c r="H343" s="259"/>
      <c r="I343" s="265"/>
      <c r="J343" s="259"/>
      <c r="K343" s="260"/>
      <c r="L343" s="218"/>
    </row>
    <row r="344" spans="2:12">
      <c r="B344" s="210"/>
      <c r="C344" s="457"/>
      <c r="D344" s="458"/>
      <c r="E344" s="219"/>
      <c r="F344" s="264"/>
      <c r="G344" s="259"/>
      <c r="H344" s="259"/>
      <c r="I344" s="265"/>
      <c r="J344" s="259"/>
      <c r="K344" s="260"/>
      <c r="L344" s="218"/>
    </row>
    <row r="345" spans="2:12">
      <c r="B345" s="210"/>
      <c r="C345" s="457"/>
      <c r="D345" s="458"/>
      <c r="E345" s="219"/>
      <c r="F345" s="264"/>
      <c r="G345" s="259"/>
      <c r="H345" s="259"/>
      <c r="I345" s="265"/>
      <c r="J345" s="259"/>
      <c r="K345" s="260"/>
      <c r="L345" s="218"/>
    </row>
    <row r="346" spans="2:12">
      <c r="B346" s="210"/>
      <c r="C346" s="457"/>
      <c r="D346" s="458"/>
      <c r="E346" s="219"/>
      <c r="F346" s="264"/>
      <c r="G346" s="259"/>
      <c r="H346" s="259"/>
      <c r="I346" s="265"/>
      <c r="J346" s="259"/>
      <c r="K346" s="260"/>
      <c r="L346" s="218"/>
    </row>
    <row r="347" spans="2:12">
      <c r="B347" s="210"/>
      <c r="C347" s="457"/>
      <c r="D347" s="458"/>
      <c r="E347" s="219"/>
      <c r="F347" s="264"/>
      <c r="G347" s="259"/>
      <c r="H347" s="259"/>
      <c r="I347" s="265"/>
      <c r="J347" s="259"/>
      <c r="K347" s="260"/>
      <c r="L347" s="218"/>
    </row>
    <row r="348" spans="2:12">
      <c r="B348" s="210"/>
      <c r="C348" s="457"/>
      <c r="D348" s="458"/>
      <c r="E348" s="219"/>
      <c r="F348" s="264"/>
      <c r="G348" s="259"/>
      <c r="H348" s="259"/>
      <c r="I348" s="265"/>
      <c r="J348" s="259"/>
      <c r="K348" s="260"/>
      <c r="L348" s="218"/>
    </row>
    <row r="349" spans="2:12">
      <c r="B349" s="210"/>
      <c r="C349" s="457"/>
      <c r="D349" s="458"/>
      <c r="E349" s="219"/>
      <c r="F349" s="264"/>
      <c r="G349" s="259"/>
      <c r="H349" s="259"/>
      <c r="I349" s="265"/>
      <c r="J349" s="259"/>
      <c r="K349" s="260"/>
      <c r="L349" s="218"/>
    </row>
    <row r="350" spans="2:12">
      <c r="B350" s="210"/>
      <c r="C350" s="457"/>
      <c r="D350" s="458"/>
      <c r="E350" s="219"/>
      <c r="F350" s="264"/>
      <c r="G350" s="259"/>
      <c r="H350" s="259"/>
      <c r="I350" s="265"/>
      <c r="J350" s="259"/>
      <c r="K350" s="260"/>
      <c r="L350" s="218"/>
    </row>
    <row r="351" spans="2:12">
      <c r="B351" s="210"/>
      <c r="C351" s="457"/>
      <c r="D351" s="458"/>
      <c r="E351" s="219"/>
      <c r="F351" s="264"/>
      <c r="G351" s="259"/>
      <c r="H351" s="259"/>
      <c r="I351" s="265"/>
      <c r="J351" s="259"/>
      <c r="K351" s="260"/>
      <c r="L351" s="218"/>
    </row>
    <row r="352" spans="2:12">
      <c r="B352" s="210"/>
      <c r="C352" s="457"/>
      <c r="D352" s="458"/>
      <c r="E352" s="219"/>
      <c r="F352" s="264"/>
      <c r="G352" s="259"/>
      <c r="H352" s="259"/>
      <c r="I352" s="265"/>
      <c r="J352" s="259"/>
      <c r="K352" s="260"/>
      <c r="L352" s="218"/>
    </row>
    <row r="353" spans="2:12">
      <c r="B353" s="210"/>
      <c r="C353" s="457"/>
      <c r="D353" s="458"/>
      <c r="E353" s="219"/>
      <c r="F353" s="264"/>
      <c r="G353" s="259"/>
      <c r="H353" s="259"/>
      <c r="I353" s="265"/>
      <c r="J353" s="259"/>
      <c r="K353" s="260"/>
      <c r="L353" s="218"/>
    </row>
    <row r="354" spans="2:12">
      <c r="B354" s="210"/>
      <c r="C354" s="457"/>
      <c r="D354" s="458"/>
      <c r="E354" s="219"/>
      <c r="F354" s="264"/>
      <c r="G354" s="259"/>
      <c r="H354" s="259"/>
      <c r="I354" s="265"/>
      <c r="J354" s="259"/>
      <c r="K354" s="260"/>
      <c r="L354" s="218"/>
    </row>
    <row r="355" spans="2:12">
      <c r="B355" s="210"/>
      <c r="C355" s="457"/>
      <c r="D355" s="458"/>
      <c r="E355" s="219"/>
      <c r="F355" s="264"/>
      <c r="G355" s="259"/>
      <c r="H355" s="259"/>
      <c r="I355" s="265"/>
      <c r="J355" s="259"/>
      <c r="K355" s="260"/>
      <c r="L355" s="218"/>
    </row>
    <row r="356" spans="2:12">
      <c r="B356" s="210"/>
      <c r="C356" s="457"/>
      <c r="D356" s="458"/>
      <c r="E356" s="219"/>
      <c r="F356" s="264"/>
      <c r="G356" s="259"/>
      <c r="H356" s="259"/>
      <c r="I356" s="265"/>
      <c r="J356" s="259"/>
      <c r="K356" s="260"/>
      <c r="L356" s="218"/>
    </row>
    <row r="357" spans="2:12">
      <c r="B357" s="210"/>
      <c r="C357" s="457"/>
      <c r="D357" s="458"/>
      <c r="E357" s="219"/>
      <c r="F357" s="264"/>
      <c r="G357" s="259"/>
      <c r="H357" s="259"/>
      <c r="I357" s="265"/>
      <c r="J357" s="259"/>
      <c r="K357" s="260"/>
      <c r="L357" s="218"/>
    </row>
    <row r="358" spans="2:12">
      <c r="B358" s="210"/>
      <c r="C358" s="457"/>
      <c r="D358" s="458"/>
      <c r="E358" s="219"/>
      <c r="F358" s="264"/>
      <c r="G358" s="259"/>
      <c r="H358" s="259"/>
      <c r="I358" s="265"/>
      <c r="J358" s="259"/>
      <c r="K358" s="260"/>
      <c r="L358" s="218"/>
    </row>
    <row r="359" spans="2:12">
      <c r="B359" s="210"/>
      <c r="C359" s="457"/>
      <c r="D359" s="458"/>
      <c r="E359" s="219"/>
      <c r="F359" s="264"/>
      <c r="G359" s="259"/>
      <c r="H359" s="259"/>
      <c r="I359" s="265"/>
      <c r="J359" s="259"/>
      <c r="K359" s="260"/>
      <c r="L359" s="218"/>
    </row>
    <row r="360" spans="2:12">
      <c r="B360" s="210"/>
      <c r="C360" s="457"/>
      <c r="D360" s="458"/>
      <c r="E360" s="219"/>
      <c r="F360" s="264"/>
      <c r="G360" s="259"/>
      <c r="H360" s="259"/>
      <c r="I360" s="265"/>
      <c r="J360" s="259"/>
      <c r="K360" s="260"/>
      <c r="L360" s="218"/>
    </row>
    <row r="361" spans="2:12">
      <c r="B361" s="210"/>
      <c r="C361" s="457"/>
      <c r="D361" s="458"/>
      <c r="E361" s="219"/>
      <c r="F361" s="264"/>
      <c r="G361" s="259"/>
      <c r="H361" s="259"/>
      <c r="I361" s="265"/>
      <c r="J361" s="259"/>
      <c r="K361" s="260"/>
      <c r="L361" s="218"/>
    </row>
    <row r="362" spans="2:12">
      <c r="B362" s="210"/>
      <c r="C362" s="457"/>
      <c r="D362" s="458"/>
      <c r="E362" s="219"/>
      <c r="F362" s="264"/>
      <c r="G362" s="259"/>
      <c r="H362" s="259"/>
      <c r="I362" s="265"/>
      <c r="J362" s="259"/>
      <c r="K362" s="260"/>
      <c r="L362" s="218"/>
    </row>
    <row r="363" spans="2:12">
      <c r="B363" s="210"/>
      <c r="C363" s="457"/>
      <c r="D363" s="458"/>
      <c r="E363" s="219"/>
      <c r="F363" s="264"/>
      <c r="G363" s="259"/>
      <c r="H363" s="259"/>
      <c r="I363" s="265"/>
      <c r="J363" s="259"/>
      <c r="K363" s="260"/>
      <c r="L363" s="218"/>
    </row>
    <row r="364" spans="2:12">
      <c r="B364" s="210"/>
      <c r="C364" s="457"/>
      <c r="D364" s="458"/>
      <c r="E364" s="219"/>
      <c r="F364" s="264"/>
      <c r="G364" s="259"/>
      <c r="H364" s="259"/>
      <c r="I364" s="265"/>
      <c r="J364" s="259"/>
      <c r="K364" s="260"/>
      <c r="L364" s="218"/>
    </row>
    <row r="365" spans="2:12">
      <c r="B365" s="210"/>
      <c r="C365" s="457"/>
      <c r="D365" s="458"/>
      <c r="E365" s="219"/>
      <c r="F365" s="264"/>
      <c r="G365" s="259"/>
      <c r="H365" s="259"/>
      <c r="I365" s="265"/>
      <c r="J365" s="259"/>
      <c r="K365" s="260"/>
      <c r="L365" s="218"/>
    </row>
    <row r="366" spans="2:12">
      <c r="B366" s="210"/>
      <c r="C366" s="457"/>
      <c r="D366" s="458"/>
      <c r="E366" s="219"/>
      <c r="F366" s="264"/>
      <c r="G366" s="259"/>
      <c r="H366" s="259"/>
      <c r="I366" s="265"/>
      <c r="J366" s="259"/>
      <c r="K366" s="260"/>
      <c r="L366" s="218"/>
    </row>
    <row r="367" spans="2:12">
      <c r="B367" s="210"/>
      <c r="C367" s="457"/>
      <c r="D367" s="458"/>
      <c r="E367" s="219"/>
      <c r="F367" s="264"/>
      <c r="G367" s="259"/>
      <c r="H367" s="259"/>
      <c r="I367" s="265"/>
      <c r="J367" s="259"/>
      <c r="K367" s="260"/>
      <c r="L367" s="218"/>
    </row>
    <row r="368" spans="2:12">
      <c r="B368" s="210"/>
      <c r="C368" s="457"/>
      <c r="D368" s="458"/>
      <c r="E368" s="219"/>
      <c r="F368" s="264"/>
      <c r="G368" s="259"/>
      <c r="H368" s="259"/>
      <c r="I368" s="265"/>
      <c r="J368" s="259"/>
      <c r="K368" s="260"/>
      <c r="L368" s="218"/>
    </row>
    <row r="369" spans="2:12">
      <c r="B369" s="210"/>
      <c r="C369" s="457"/>
      <c r="D369" s="458"/>
      <c r="E369" s="219"/>
      <c r="F369" s="264"/>
      <c r="G369" s="259"/>
      <c r="H369" s="259"/>
      <c r="I369" s="265"/>
      <c r="J369" s="259"/>
      <c r="K369" s="260"/>
      <c r="L369" s="218"/>
    </row>
    <row r="370" spans="2:12">
      <c r="B370" s="210"/>
      <c r="C370" s="457"/>
      <c r="D370" s="458"/>
      <c r="E370" s="219"/>
      <c r="F370" s="264"/>
      <c r="G370" s="259"/>
      <c r="H370" s="259"/>
      <c r="I370" s="265"/>
      <c r="J370" s="259"/>
      <c r="K370" s="260"/>
      <c r="L370" s="218"/>
    </row>
    <row r="371" spans="2:12">
      <c r="B371" s="210"/>
      <c r="C371" s="457"/>
      <c r="D371" s="458"/>
      <c r="E371" s="219"/>
      <c r="F371" s="264"/>
      <c r="G371" s="259"/>
      <c r="H371" s="259"/>
      <c r="I371" s="265"/>
      <c r="J371" s="259"/>
      <c r="K371" s="260"/>
      <c r="L371" s="218"/>
    </row>
    <row r="372" spans="2:12">
      <c r="B372" s="210"/>
      <c r="C372" s="457"/>
      <c r="D372" s="458"/>
      <c r="E372" s="219"/>
      <c r="F372" s="264"/>
      <c r="G372" s="259"/>
      <c r="H372" s="259"/>
      <c r="I372" s="265"/>
      <c r="J372" s="259"/>
      <c r="K372" s="260"/>
      <c r="L372" s="218"/>
    </row>
    <row r="373" spans="2:12">
      <c r="B373" s="210"/>
      <c r="C373" s="457"/>
      <c r="D373" s="458"/>
      <c r="E373" s="219"/>
      <c r="F373" s="264"/>
      <c r="G373" s="259"/>
      <c r="H373" s="259"/>
      <c r="I373" s="265"/>
      <c r="J373" s="259"/>
      <c r="K373" s="260"/>
      <c r="L373" s="218"/>
    </row>
    <row r="374" spans="2:12">
      <c r="B374" s="210"/>
      <c r="C374" s="457"/>
      <c r="D374" s="458"/>
      <c r="E374" s="219"/>
      <c r="F374" s="264"/>
      <c r="G374" s="259"/>
      <c r="H374" s="259"/>
      <c r="I374" s="265"/>
      <c r="J374" s="259"/>
      <c r="K374" s="260"/>
      <c r="L374" s="218"/>
    </row>
    <row r="375" spans="2:12">
      <c r="B375" s="210"/>
      <c r="C375" s="457"/>
      <c r="D375" s="458"/>
      <c r="E375" s="219"/>
      <c r="F375" s="264"/>
      <c r="G375" s="259"/>
      <c r="H375" s="259"/>
      <c r="I375" s="265"/>
      <c r="J375" s="259"/>
      <c r="K375" s="260"/>
      <c r="L375" s="218"/>
    </row>
    <row r="376" spans="2:12">
      <c r="B376" s="210"/>
      <c r="C376" s="457"/>
      <c r="D376" s="458"/>
      <c r="E376" s="219"/>
      <c r="F376" s="264"/>
      <c r="G376" s="259"/>
      <c r="H376" s="259"/>
      <c r="I376" s="265"/>
      <c r="J376" s="259"/>
      <c r="K376" s="260"/>
      <c r="L376" s="218"/>
    </row>
    <row r="377" spans="2:12">
      <c r="B377" s="210"/>
      <c r="C377" s="457"/>
      <c r="D377" s="458"/>
      <c r="E377" s="219"/>
      <c r="F377" s="264"/>
      <c r="G377" s="259"/>
      <c r="H377" s="259"/>
      <c r="I377" s="265"/>
      <c r="J377" s="259"/>
      <c r="K377" s="260"/>
      <c r="L377" s="218"/>
    </row>
    <row r="378" spans="2:12">
      <c r="B378" s="210"/>
      <c r="C378" s="457"/>
      <c r="D378" s="458"/>
      <c r="E378" s="219"/>
      <c r="F378" s="264"/>
      <c r="G378" s="259"/>
      <c r="H378" s="259"/>
      <c r="I378" s="265"/>
      <c r="J378" s="259"/>
      <c r="K378" s="260"/>
      <c r="L378" s="218"/>
    </row>
    <row r="379" spans="2:12">
      <c r="B379" s="210"/>
      <c r="C379" s="457"/>
      <c r="D379" s="458"/>
      <c r="E379" s="219"/>
      <c r="F379" s="264"/>
      <c r="G379" s="259"/>
      <c r="H379" s="259"/>
      <c r="I379" s="265"/>
      <c r="J379" s="259"/>
      <c r="K379" s="260"/>
      <c r="L379" s="218"/>
    </row>
    <row r="380" spans="2:12">
      <c r="B380" s="210"/>
      <c r="C380" s="457"/>
      <c r="D380" s="458"/>
      <c r="E380" s="219"/>
      <c r="F380" s="264"/>
      <c r="G380" s="259"/>
      <c r="H380" s="259"/>
      <c r="I380" s="265"/>
      <c r="J380" s="259"/>
      <c r="K380" s="260"/>
      <c r="L380" s="218"/>
    </row>
    <row r="381" spans="2:12">
      <c r="B381" s="210"/>
      <c r="C381" s="457"/>
      <c r="D381" s="458"/>
      <c r="E381" s="219"/>
      <c r="F381" s="264"/>
      <c r="G381" s="259"/>
      <c r="H381" s="259"/>
      <c r="I381" s="265"/>
      <c r="J381" s="259"/>
      <c r="K381" s="260"/>
      <c r="L381" s="218"/>
    </row>
    <row r="382" spans="2:12">
      <c r="B382" s="210"/>
      <c r="C382" s="457"/>
      <c r="D382" s="458"/>
      <c r="E382" s="219"/>
      <c r="F382" s="264"/>
      <c r="G382" s="259"/>
      <c r="H382" s="259"/>
      <c r="I382" s="265"/>
      <c r="J382" s="259"/>
      <c r="K382" s="260"/>
      <c r="L382" s="218"/>
    </row>
    <row r="383" spans="2:12">
      <c r="B383" s="210"/>
      <c r="C383" s="457"/>
      <c r="D383" s="458"/>
      <c r="E383" s="219"/>
      <c r="F383" s="264"/>
      <c r="G383" s="259"/>
      <c r="H383" s="259"/>
      <c r="I383" s="265"/>
      <c r="J383" s="259"/>
      <c r="K383" s="260"/>
      <c r="L383" s="218"/>
    </row>
    <row r="384" spans="2:12">
      <c r="B384" s="210"/>
      <c r="C384" s="457"/>
      <c r="D384" s="458"/>
      <c r="E384" s="219"/>
      <c r="F384" s="264"/>
      <c r="G384" s="259"/>
      <c r="H384" s="259"/>
      <c r="I384" s="265"/>
      <c r="J384" s="259"/>
      <c r="K384" s="260"/>
      <c r="L384" s="218"/>
    </row>
    <row r="385" spans="2:12">
      <c r="B385" s="210"/>
      <c r="C385" s="457"/>
      <c r="D385" s="458"/>
      <c r="E385" s="219"/>
      <c r="F385" s="264"/>
      <c r="G385" s="259"/>
      <c r="H385" s="259"/>
      <c r="I385" s="265"/>
      <c r="J385" s="259"/>
      <c r="K385" s="260"/>
      <c r="L385" s="218"/>
    </row>
    <row r="386" spans="2:12">
      <c r="B386" s="210"/>
      <c r="C386" s="457"/>
      <c r="D386" s="458"/>
      <c r="E386" s="219"/>
      <c r="F386" s="264"/>
      <c r="G386" s="259"/>
      <c r="H386" s="259"/>
      <c r="I386" s="265"/>
      <c r="J386" s="259"/>
      <c r="K386" s="260"/>
      <c r="L386" s="218"/>
    </row>
    <row r="387" spans="2:12">
      <c r="B387" s="210"/>
      <c r="C387" s="457"/>
      <c r="D387" s="458"/>
      <c r="E387" s="219"/>
      <c r="F387" s="264"/>
      <c r="G387" s="259"/>
      <c r="H387" s="259"/>
      <c r="I387" s="265"/>
      <c r="J387" s="259"/>
      <c r="K387" s="260"/>
      <c r="L387" s="218"/>
    </row>
    <row r="388" spans="2:12">
      <c r="B388" s="210"/>
      <c r="C388" s="457"/>
      <c r="D388" s="458"/>
      <c r="E388" s="219"/>
      <c r="F388" s="264"/>
      <c r="G388" s="259"/>
      <c r="H388" s="259"/>
      <c r="I388" s="265"/>
      <c r="J388" s="259"/>
      <c r="K388" s="260"/>
      <c r="L388" s="218"/>
    </row>
    <row r="389" spans="2:12">
      <c r="B389" s="210"/>
      <c r="C389" s="457"/>
      <c r="D389" s="458"/>
      <c r="E389" s="219"/>
      <c r="F389" s="264"/>
      <c r="G389" s="259"/>
      <c r="H389" s="259"/>
      <c r="I389" s="265"/>
      <c r="J389" s="259"/>
      <c r="K389" s="260"/>
      <c r="L389" s="218"/>
    </row>
    <row r="390" spans="2:12">
      <c r="B390" s="210"/>
      <c r="C390" s="457"/>
      <c r="D390" s="458"/>
      <c r="E390" s="219"/>
      <c r="F390" s="264"/>
      <c r="G390" s="259"/>
      <c r="H390" s="259"/>
      <c r="I390" s="265"/>
      <c r="J390" s="259"/>
      <c r="K390" s="260"/>
      <c r="L390" s="218"/>
    </row>
    <row r="391" spans="2:12">
      <c r="B391" s="210"/>
      <c r="C391" s="457"/>
      <c r="D391" s="458"/>
      <c r="E391" s="219"/>
      <c r="F391" s="264"/>
      <c r="G391" s="259"/>
      <c r="H391" s="259"/>
      <c r="I391" s="265"/>
      <c r="J391" s="259"/>
      <c r="K391" s="260"/>
      <c r="L391" s="218"/>
    </row>
    <row r="392" spans="2:12">
      <c r="B392" s="210"/>
      <c r="C392" s="457"/>
      <c r="D392" s="458"/>
      <c r="E392" s="219"/>
      <c r="F392" s="264"/>
      <c r="G392" s="259"/>
      <c r="H392" s="259"/>
      <c r="I392" s="265"/>
      <c r="J392" s="259"/>
      <c r="K392" s="260"/>
      <c r="L392" s="218"/>
    </row>
    <row r="393" spans="2:12">
      <c r="B393" s="210"/>
      <c r="C393" s="457"/>
      <c r="D393" s="458"/>
      <c r="E393" s="219"/>
      <c r="F393" s="264"/>
      <c r="G393" s="259"/>
      <c r="H393" s="259"/>
      <c r="I393" s="265"/>
      <c r="J393" s="259"/>
      <c r="K393" s="260"/>
      <c r="L393" s="218"/>
    </row>
    <row r="394" spans="2:12">
      <c r="B394" s="210"/>
      <c r="C394" s="457"/>
      <c r="D394" s="458"/>
      <c r="E394" s="219"/>
      <c r="F394" s="264"/>
      <c r="G394" s="259"/>
      <c r="H394" s="259"/>
      <c r="I394" s="265"/>
      <c r="J394" s="259"/>
      <c r="K394" s="260"/>
      <c r="L394" s="218"/>
    </row>
    <row r="395" spans="2:12">
      <c r="B395" s="210"/>
      <c r="C395" s="457"/>
      <c r="D395" s="458"/>
      <c r="E395" s="219"/>
      <c r="F395" s="264"/>
      <c r="G395" s="259"/>
      <c r="H395" s="259"/>
      <c r="I395" s="265"/>
      <c r="J395" s="259"/>
      <c r="K395" s="260"/>
      <c r="L395" s="218"/>
    </row>
    <row r="396" spans="2:12">
      <c r="B396" s="210"/>
      <c r="C396" s="457"/>
      <c r="D396" s="458"/>
      <c r="E396" s="219"/>
      <c r="F396" s="264"/>
      <c r="G396" s="259"/>
      <c r="H396" s="259"/>
      <c r="I396" s="265"/>
      <c r="J396" s="259"/>
      <c r="K396" s="260"/>
      <c r="L396" s="218"/>
    </row>
    <row r="397" spans="2:12">
      <c r="B397" s="210"/>
      <c r="C397" s="457"/>
      <c r="D397" s="458"/>
      <c r="E397" s="219"/>
      <c r="F397" s="264"/>
      <c r="G397" s="259"/>
      <c r="H397" s="259"/>
      <c r="I397" s="265"/>
      <c r="J397" s="259"/>
      <c r="K397" s="260"/>
      <c r="L397" s="218"/>
    </row>
    <row r="398" spans="2:12">
      <c r="B398" s="210"/>
      <c r="C398" s="457"/>
      <c r="D398" s="458"/>
      <c r="E398" s="219"/>
      <c r="F398" s="264"/>
      <c r="G398" s="259"/>
      <c r="H398" s="259"/>
      <c r="I398" s="265"/>
      <c r="J398" s="259"/>
      <c r="K398" s="260"/>
      <c r="L398" s="218"/>
    </row>
    <row r="399" spans="2:12">
      <c r="B399" s="210"/>
      <c r="C399" s="457"/>
      <c r="D399" s="458"/>
      <c r="E399" s="219"/>
      <c r="F399" s="264"/>
      <c r="G399" s="259"/>
      <c r="H399" s="259"/>
      <c r="I399" s="265"/>
      <c r="J399" s="259"/>
      <c r="K399" s="260"/>
      <c r="L399" s="218"/>
    </row>
    <row r="400" spans="2:12">
      <c r="B400" s="210"/>
      <c r="C400" s="457"/>
      <c r="D400" s="458"/>
      <c r="E400" s="219"/>
      <c r="F400" s="264"/>
      <c r="G400" s="259"/>
      <c r="H400" s="259"/>
      <c r="I400" s="265"/>
      <c r="J400" s="259"/>
      <c r="K400" s="260"/>
      <c r="L400" s="218"/>
    </row>
    <row r="401" spans="2:12">
      <c r="B401" s="210"/>
      <c r="C401" s="457"/>
      <c r="D401" s="458"/>
      <c r="E401" s="219"/>
      <c r="F401" s="264"/>
      <c r="G401" s="259"/>
      <c r="H401" s="259"/>
      <c r="I401" s="265"/>
      <c r="J401" s="259"/>
      <c r="K401" s="260"/>
      <c r="L401" s="218"/>
    </row>
    <row r="402" spans="2:12">
      <c r="B402" s="210"/>
      <c r="C402" s="457"/>
      <c r="D402" s="458"/>
      <c r="E402" s="219"/>
      <c r="F402" s="264"/>
      <c r="G402" s="259"/>
      <c r="H402" s="259"/>
      <c r="I402" s="265"/>
      <c r="J402" s="259"/>
      <c r="K402" s="260"/>
      <c r="L402" s="218"/>
    </row>
    <row r="403" spans="2:12">
      <c r="B403" s="210"/>
      <c r="C403" s="457"/>
      <c r="D403" s="458"/>
      <c r="E403" s="219"/>
      <c r="F403" s="264"/>
      <c r="G403" s="259"/>
      <c r="H403" s="259"/>
      <c r="I403" s="265"/>
      <c r="J403" s="259"/>
      <c r="K403" s="260"/>
      <c r="L403" s="218"/>
    </row>
    <row r="404" spans="2:12">
      <c r="B404" s="210"/>
      <c r="C404" s="457"/>
      <c r="D404" s="458"/>
      <c r="E404" s="219"/>
      <c r="F404" s="264"/>
      <c r="G404" s="259"/>
      <c r="H404" s="259"/>
      <c r="I404" s="265"/>
      <c r="J404" s="259"/>
      <c r="K404" s="260"/>
      <c r="L404" s="218"/>
    </row>
    <row r="405" spans="2:12">
      <c r="B405" s="210"/>
      <c r="C405" s="457"/>
      <c r="D405" s="458"/>
      <c r="E405" s="219"/>
      <c r="F405" s="264"/>
      <c r="G405" s="259"/>
      <c r="H405" s="259"/>
      <c r="I405" s="265"/>
      <c r="J405" s="259"/>
      <c r="K405" s="260"/>
      <c r="L405" s="218"/>
    </row>
    <row r="406" spans="2:12">
      <c r="B406" s="210"/>
      <c r="C406" s="457"/>
      <c r="D406" s="458"/>
      <c r="E406" s="219"/>
      <c r="F406" s="264"/>
      <c r="G406" s="259"/>
      <c r="H406" s="259"/>
      <c r="I406" s="265"/>
      <c r="J406" s="259"/>
      <c r="K406" s="260"/>
      <c r="L406" s="218"/>
    </row>
    <row r="407" spans="2:12">
      <c r="B407" s="210"/>
      <c r="C407" s="457"/>
      <c r="D407" s="458"/>
      <c r="E407" s="219"/>
      <c r="F407" s="264"/>
      <c r="G407" s="259"/>
      <c r="H407" s="259"/>
      <c r="I407" s="265"/>
      <c r="J407" s="259"/>
      <c r="K407" s="260"/>
      <c r="L407" s="218"/>
    </row>
    <row r="408" spans="2:12">
      <c r="B408" s="210"/>
      <c r="C408" s="457"/>
      <c r="D408" s="458"/>
      <c r="E408" s="219"/>
      <c r="F408" s="264"/>
      <c r="G408" s="259"/>
      <c r="H408" s="259"/>
      <c r="I408" s="265"/>
      <c r="J408" s="259"/>
      <c r="K408" s="260"/>
      <c r="L408" s="218"/>
    </row>
    <row r="409" spans="2:12">
      <c r="B409" s="210"/>
      <c r="C409" s="457"/>
      <c r="D409" s="458"/>
      <c r="E409" s="219"/>
      <c r="F409" s="264"/>
      <c r="G409" s="259"/>
      <c r="H409" s="259"/>
      <c r="I409" s="265"/>
      <c r="J409" s="259"/>
      <c r="K409" s="260"/>
      <c r="L409" s="218"/>
    </row>
    <row r="410" spans="2:12">
      <c r="B410" s="210"/>
      <c r="C410" s="457"/>
      <c r="D410" s="458"/>
      <c r="E410" s="219"/>
      <c r="F410" s="264"/>
      <c r="G410" s="259"/>
      <c r="H410" s="259"/>
      <c r="I410" s="265"/>
      <c r="J410" s="259"/>
      <c r="K410" s="260"/>
      <c r="L410" s="218"/>
    </row>
    <row r="411" spans="2:12">
      <c r="B411" s="210"/>
      <c r="C411" s="457"/>
      <c r="D411" s="458"/>
      <c r="E411" s="219"/>
      <c r="F411" s="264"/>
      <c r="G411" s="259"/>
      <c r="H411" s="259"/>
      <c r="I411" s="265"/>
      <c r="J411" s="259"/>
      <c r="K411" s="260"/>
      <c r="L411" s="218"/>
    </row>
    <row r="412" spans="2:12">
      <c r="B412" s="210"/>
      <c r="C412" s="457"/>
      <c r="D412" s="458"/>
      <c r="E412" s="219"/>
      <c r="F412" s="264"/>
      <c r="G412" s="259"/>
      <c r="H412" s="259"/>
      <c r="I412" s="265"/>
      <c r="J412" s="259"/>
      <c r="K412" s="260"/>
      <c r="L412" s="218"/>
    </row>
    <row r="413" spans="2:12">
      <c r="B413" s="210"/>
      <c r="C413" s="457"/>
      <c r="D413" s="458"/>
      <c r="E413" s="219"/>
      <c r="F413" s="264"/>
      <c r="G413" s="259"/>
      <c r="H413" s="259"/>
      <c r="I413" s="265"/>
      <c r="J413" s="259"/>
      <c r="K413" s="260"/>
      <c r="L413" s="218"/>
    </row>
    <row r="414" spans="2:12">
      <c r="B414" s="210"/>
      <c r="C414" s="457"/>
      <c r="D414" s="458"/>
      <c r="E414" s="219"/>
      <c r="F414" s="264"/>
      <c r="G414" s="259"/>
      <c r="H414" s="259"/>
      <c r="I414" s="265"/>
      <c r="J414" s="259"/>
      <c r="K414" s="260"/>
      <c r="L414" s="218"/>
    </row>
    <row r="415" spans="2:12">
      <c r="B415" s="210"/>
      <c r="C415" s="457"/>
      <c r="D415" s="458"/>
      <c r="E415" s="219"/>
      <c r="F415" s="264"/>
      <c r="G415" s="259"/>
      <c r="H415" s="259"/>
      <c r="I415" s="265"/>
      <c r="J415" s="259"/>
      <c r="K415" s="260"/>
      <c r="L415" s="218"/>
    </row>
    <row r="416" spans="2:12">
      <c r="B416" s="210"/>
      <c r="C416" s="457"/>
      <c r="D416" s="458"/>
      <c r="E416" s="219"/>
      <c r="F416" s="264"/>
      <c r="G416" s="259"/>
      <c r="H416" s="259"/>
      <c r="I416" s="265"/>
      <c r="J416" s="259"/>
      <c r="K416" s="260"/>
      <c r="L416" s="218"/>
    </row>
    <row r="417" spans="2:12">
      <c r="B417" s="210"/>
      <c r="C417" s="457"/>
      <c r="D417" s="458"/>
      <c r="E417" s="219"/>
      <c r="F417" s="264"/>
      <c r="G417" s="259"/>
      <c r="H417" s="259"/>
      <c r="I417" s="265"/>
      <c r="J417" s="259"/>
      <c r="K417" s="260"/>
      <c r="L417" s="218"/>
    </row>
    <row r="418" spans="2:12">
      <c r="B418" s="210"/>
      <c r="C418" s="457"/>
      <c r="D418" s="458"/>
      <c r="E418" s="219"/>
      <c r="F418" s="264"/>
      <c r="G418" s="259"/>
      <c r="H418" s="259"/>
      <c r="I418" s="265"/>
      <c r="J418" s="259"/>
      <c r="K418" s="260"/>
      <c r="L418" s="218"/>
    </row>
    <row r="419" spans="2:12">
      <c r="B419" s="210"/>
      <c r="C419" s="457"/>
      <c r="D419" s="458"/>
      <c r="E419" s="219"/>
      <c r="F419" s="264"/>
      <c r="G419" s="259"/>
      <c r="H419" s="259"/>
      <c r="I419" s="265"/>
      <c r="J419" s="259"/>
      <c r="K419" s="260"/>
      <c r="L419" s="218"/>
    </row>
    <row r="420" spans="2:12">
      <c r="B420" s="210"/>
      <c r="C420" s="457"/>
      <c r="D420" s="458"/>
      <c r="E420" s="219"/>
      <c r="F420" s="264"/>
      <c r="G420" s="259"/>
      <c r="H420" s="259"/>
      <c r="I420" s="265"/>
      <c r="J420" s="259"/>
      <c r="K420" s="260"/>
      <c r="L420" s="218"/>
    </row>
    <row r="421" spans="2:12">
      <c r="B421" s="210"/>
      <c r="C421" s="457"/>
      <c r="D421" s="458"/>
      <c r="E421" s="219"/>
      <c r="F421" s="264"/>
      <c r="G421" s="259"/>
      <c r="H421" s="259"/>
      <c r="I421" s="265"/>
      <c r="J421" s="259"/>
      <c r="K421" s="260"/>
      <c r="L421" s="218"/>
    </row>
    <row r="422" spans="2:12">
      <c r="B422" s="210"/>
      <c r="C422" s="457"/>
      <c r="D422" s="458"/>
      <c r="E422" s="219"/>
      <c r="F422" s="264"/>
      <c r="G422" s="259"/>
      <c r="H422" s="259"/>
      <c r="I422" s="265"/>
      <c r="J422" s="259"/>
      <c r="K422" s="260"/>
      <c r="L422" s="218"/>
    </row>
    <row r="423" spans="2:12">
      <c r="B423" s="210"/>
      <c r="C423" s="457"/>
      <c r="D423" s="458"/>
      <c r="E423" s="219"/>
      <c r="F423" s="264"/>
      <c r="G423" s="259"/>
      <c r="H423" s="259"/>
      <c r="I423" s="265"/>
      <c r="J423" s="259"/>
      <c r="K423" s="260"/>
      <c r="L423" s="218"/>
    </row>
    <row r="424" spans="2:12">
      <c r="B424" s="210"/>
      <c r="C424" s="457"/>
      <c r="D424" s="458"/>
      <c r="E424" s="219"/>
      <c r="F424" s="264"/>
      <c r="G424" s="259"/>
      <c r="H424" s="259"/>
      <c r="I424" s="265"/>
      <c r="J424" s="259"/>
      <c r="K424" s="260"/>
      <c r="L424" s="218"/>
    </row>
    <row r="425" spans="2:12">
      <c r="B425" s="210"/>
      <c r="C425" s="457"/>
      <c r="D425" s="458"/>
      <c r="E425" s="219"/>
      <c r="F425" s="264"/>
      <c r="G425" s="259"/>
      <c r="H425" s="259"/>
      <c r="I425" s="265"/>
      <c r="J425" s="259"/>
      <c r="K425" s="260"/>
      <c r="L425" s="218"/>
    </row>
    <row r="426" spans="2:12">
      <c r="B426" s="210"/>
      <c r="C426" s="457"/>
      <c r="D426" s="458"/>
      <c r="E426" s="219"/>
      <c r="F426" s="264"/>
      <c r="G426" s="259"/>
      <c r="H426" s="259"/>
      <c r="I426" s="265"/>
      <c r="J426" s="259"/>
      <c r="K426" s="260"/>
      <c r="L426" s="218"/>
    </row>
    <row r="427" spans="2:12">
      <c r="B427" s="210"/>
      <c r="C427" s="457"/>
      <c r="D427" s="458"/>
      <c r="E427" s="219"/>
      <c r="F427" s="264"/>
      <c r="G427" s="259"/>
      <c r="H427" s="259"/>
      <c r="I427" s="265"/>
      <c r="J427" s="259"/>
      <c r="K427" s="260"/>
      <c r="L427" s="218"/>
    </row>
    <row r="428" spans="2:12">
      <c r="B428" s="210"/>
      <c r="C428" s="457"/>
      <c r="D428" s="458"/>
      <c r="E428" s="219"/>
      <c r="F428" s="264"/>
      <c r="G428" s="259"/>
      <c r="H428" s="259"/>
      <c r="I428" s="265"/>
      <c r="J428" s="259"/>
      <c r="K428" s="260"/>
      <c r="L428" s="218"/>
    </row>
    <row r="429" spans="2:12">
      <c r="B429" s="210"/>
      <c r="C429" s="457"/>
      <c r="D429" s="458"/>
      <c r="E429" s="219"/>
      <c r="F429" s="264"/>
      <c r="G429" s="259"/>
      <c r="H429" s="259"/>
      <c r="I429" s="265"/>
      <c r="J429" s="259"/>
      <c r="K429" s="260"/>
      <c r="L429" s="218"/>
    </row>
    <row r="430" spans="2:12">
      <c r="B430" s="210"/>
      <c r="C430" s="457"/>
      <c r="D430" s="458"/>
      <c r="E430" s="219"/>
      <c r="F430" s="264"/>
      <c r="G430" s="259"/>
      <c r="H430" s="259"/>
      <c r="I430" s="265"/>
      <c r="J430" s="259"/>
      <c r="K430" s="260"/>
      <c r="L430" s="218"/>
    </row>
    <row r="431" spans="2:12">
      <c r="B431" s="210"/>
      <c r="C431" s="457"/>
      <c r="D431" s="458"/>
      <c r="E431" s="219"/>
      <c r="F431" s="264"/>
      <c r="G431" s="259"/>
      <c r="H431" s="259"/>
      <c r="I431" s="265"/>
      <c r="J431" s="259"/>
      <c r="K431" s="260"/>
      <c r="L431" s="218"/>
    </row>
    <row r="432" spans="2:12">
      <c r="B432" s="210"/>
      <c r="C432" s="457"/>
      <c r="D432" s="458"/>
      <c r="E432" s="219"/>
      <c r="F432" s="264"/>
      <c r="G432" s="259"/>
      <c r="H432" s="259"/>
      <c r="I432" s="265"/>
      <c r="J432" s="259"/>
      <c r="K432" s="260"/>
      <c r="L432" s="218"/>
    </row>
    <row r="433" spans="2:12">
      <c r="B433" s="210"/>
      <c r="C433" s="457"/>
      <c r="D433" s="458"/>
      <c r="E433" s="219"/>
      <c r="F433" s="264"/>
      <c r="G433" s="259"/>
      <c r="H433" s="259"/>
      <c r="I433" s="265"/>
      <c r="J433" s="259"/>
      <c r="K433" s="260"/>
      <c r="L433" s="218"/>
    </row>
    <row r="434" spans="2:12">
      <c r="B434" s="210"/>
      <c r="C434" s="457"/>
      <c r="D434" s="458"/>
      <c r="E434" s="219"/>
      <c r="F434" s="264"/>
      <c r="G434" s="259"/>
      <c r="H434" s="259"/>
      <c r="I434" s="265"/>
      <c r="J434" s="259"/>
      <c r="K434" s="260"/>
      <c r="L434" s="218"/>
    </row>
    <row r="435" spans="2:12">
      <c r="B435" s="210"/>
      <c r="C435" s="457"/>
      <c r="D435" s="458"/>
      <c r="E435" s="219"/>
      <c r="F435" s="264"/>
      <c r="G435" s="259"/>
      <c r="H435" s="259"/>
      <c r="I435" s="265"/>
      <c r="J435" s="259"/>
      <c r="K435" s="260"/>
      <c r="L435" s="218"/>
    </row>
    <row r="436" spans="2:12">
      <c r="B436" s="210"/>
      <c r="C436" s="457"/>
      <c r="D436" s="458"/>
      <c r="E436" s="219"/>
      <c r="F436" s="264"/>
      <c r="G436" s="259"/>
      <c r="H436" s="259"/>
      <c r="I436" s="265"/>
      <c r="J436" s="259"/>
      <c r="K436" s="260"/>
      <c r="L436" s="218"/>
    </row>
    <row r="437" spans="2:12">
      <c r="B437" s="210"/>
      <c r="C437" s="457"/>
      <c r="D437" s="458"/>
      <c r="E437" s="219"/>
      <c r="F437" s="264"/>
      <c r="G437" s="259"/>
      <c r="H437" s="259"/>
      <c r="I437" s="265"/>
      <c r="J437" s="259"/>
      <c r="K437" s="260"/>
      <c r="L437" s="218"/>
    </row>
    <row r="438" spans="2:12">
      <c r="B438" s="210"/>
      <c r="C438" s="457"/>
      <c r="D438" s="458"/>
      <c r="E438" s="219"/>
      <c r="F438" s="264"/>
      <c r="G438" s="259"/>
      <c r="H438" s="259"/>
      <c r="I438" s="265"/>
      <c r="J438" s="259"/>
      <c r="K438" s="260"/>
      <c r="L438" s="218"/>
    </row>
    <row r="439" spans="2:12">
      <c r="B439" s="210"/>
      <c r="C439" s="457"/>
      <c r="D439" s="458"/>
      <c r="E439" s="219"/>
      <c r="F439" s="264"/>
      <c r="G439" s="259"/>
      <c r="H439" s="259"/>
      <c r="I439" s="265"/>
      <c r="J439" s="259"/>
      <c r="K439" s="260"/>
      <c r="L439" s="218"/>
    </row>
    <row r="440" spans="2:12">
      <c r="B440" s="210"/>
      <c r="C440" s="457"/>
      <c r="D440" s="458"/>
      <c r="E440" s="219"/>
      <c r="F440" s="264"/>
      <c r="G440" s="259"/>
      <c r="H440" s="259"/>
      <c r="I440" s="265"/>
      <c r="J440" s="259"/>
      <c r="K440" s="260"/>
      <c r="L440" s="218"/>
    </row>
    <row r="441" spans="2:12">
      <c r="B441" s="210"/>
      <c r="C441" s="457"/>
      <c r="D441" s="458"/>
      <c r="E441" s="219"/>
      <c r="F441" s="264"/>
      <c r="G441" s="259"/>
      <c r="H441" s="259"/>
      <c r="I441" s="265"/>
      <c r="J441" s="259"/>
      <c r="K441" s="260"/>
      <c r="L441" s="218"/>
    </row>
    <row r="442" spans="2:12">
      <c r="B442" s="210"/>
      <c r="C442" s="457"/>
      <c r="D442" s="458"/>
      <c r="E442" s="219"/>
      <c r="F442" s="264"/>
      <c r="G442" s="259"/>
      <c r="H442" s="259"/>
      <c r="I442" s="265"/>
      <c r="J442" s="259"/>
      <c r="K442" s="260"/>
      <c r="L442" s="218"/>
    </row>
    <row r="443" spans="2:12">
      <c r="B443" s="210"/>
      <c r="C443" s="457"/>
      <c r="D443" s="458"/>
      <c r="E443" s="219"/>
      <c r="F443" s="264"/>
      <c r="G443" s="259"/>
      <c r="H443" s="259"/>
      <c r="I443" s="265"/>
      <c r="J443" s="259"/>
      <c r="K443" s="260"/>
      <c r="L443" s="218"/>
    </row>
    <row r="444" spans="2:12">
      <c r="B444" s="210"/>
      <c r="C444" s="457"/>
      <c r="D444" s="458"/>
      <c r="E444" s="219"/>
      <c r="F444" s="264"/>
      <c r="G444" s="259"/>
      <c r="H444" s="259"/>
      <c r="I444" s="265"/>
      <c r="J444" s="259"/>
      <c r="K444" s="260"/>
      <c r="L444" s="218"/>
    </row>
    <row r="445" spans="2:12">
      <c r="B445" s="210"/>
      <c r="C445" s="457"/>
      <c r="D445" s="458"/>
      <c r="E445" s="219"/>
      <c r="F445" s="264"/>
      <c r="G445" s="259"/>
      <c r="H445" s="259"/>
      <c r="I445" s="265"/>
      <c r="J445" s="259"/>
      <c r="K445" s="260"/>
      <c r="L445" s="218"/>
    </row>
    <row r="446" spans="2:12">
      <c r="B446" s="210"/>
      <c r="C446" s="457"/>
      <c r="D446" s="458"/>
      <c r="E446" s="219"/>
      <c r="F446" s="264"/>
      <c r="G446" s="259"/>
      <c r="H446" s="259"/>
      <c r="I446" s="265"/>
      <c r="J446" s="259"/>
      <c r="K446" s="260"/>
      <c r="L446" s="218"/>
    </row>
    <row r="447" spans="2:12">
      <c r="B447" s="210"/>
      <c r="C447" s="457"/>
      <c r="D447" s="458"/>
      <c r="E447" s="219"/>
      <c r="F447" s="264"/>
      <c r="G447" s="259"/>
      <c r="H447" s="259"/>
      <c r="I447" s="265"/>
      <c r="J447" s="259"/>
      <c r="K447" s="260"/>
      <c r="L447" s="218"/>
    </row>
    <row r="448" spans="2:12">
      <c r="B448" s="210"/>
      <c r="C448" s="457"/>
      <c r="D448" s="458"/>
      <c r="E448" s="219"/>
      <c r="F448" s="264"/>
      <c r="G448" s="259"/>
      <c r="H448" s="259"/>
      <c r="I448" s="265"/>
      <c r="J448" s="259"/>
      <c r="K448" s="260"/>
      <c r="L448" s="218"/>
    </row>
    <row r="449" spans="2:12">
      <c r="B449" s="210"/>
      <c r="C449" s="457"/>
      <c r="D449" s="458"/>
      <c r="E449" s="219"/>
      <c r="F449" s="264"/>
      <c r="G449" s="259"/>
      <c r="H449" s="259"/>
      <c r="I449" s="265"/>
      <c r="J449" s="259"/>
      <c r="K449" s="260"/>
      <c r="L449" s="218"/>
    </row>
    <row r="450" spans="2:12">
      <c r="B450" s="210"/>
      <c r="C450" s="457"/>
      <c r="D450" s="458"/>
      <c r="E450" s="219"/>
      <c r="F450" s="264"/>
      <c r="G450" s="259"/>
      <c r="H450" s="259"/>
      <c r="I450" s="265"/>
      <c r="J450" s="259"/>
      <c r="K450" s="260"/>
      <c r="L450" s="218"/>
    </row>
    <row r="451" spans="2:12">
      <c r="B451" s="210"/>
      <c r="C451" s="457"/>
      <c r="D451" s="458"/>
      <c r="E451" s="219"/>
      <c r="F451" s="264"/>
      <c r="G451" s="259"/>
      <c r="H451" s="259"/>
      <c r="I451" s="265"/>
      <c r="J451" s="259"/>
      <c r="K451" s="260"/>
      <c r="L451" s="218"/>
    </row>
    <row r="452" spans="2:12">
      <c r="B452" s="210"/>
      <c r="C452" s="457"/>
      <c r="D452" s="458"/>
      <c r="E452" s="219"/>
      <c r="F452" s="264"/>
      <c r="G452" s="259"/>
      <c r="H452" s="259"/>
      <c r="I452" s="265"/>
      <c r="J452" s="259"/>
      <c r="K452" s="260"/>
      <c r="L452" s="218"/>
    </row>
    <row r="453" spans="2:12">
      <c r="B453" s="210"/>
      <c r="C453" s="457"/>
      <c r="D453" s="458"/>
      <c r="E453" s="219"/>
      <c r="F453" s="264"/>
      <c r="G453" s="259"/>
      <c r="H453" s="259"/>
      <c r="I453" s="265"/>
      <c r="J453" s="259"/>
      <c r="K453" s="260"/>
      <c r="L453" s="218"/>
    </row>
    <row r="454" spans="2:12">
      <c r="B454" s="210"/>
      <c r="C454" s="457"/>
      <c r="D454" s="458"/>
      <c r="E454" s="219"/>
      <c r="F454" s="264"/>
      <c r="G454" s="259"/>
      <c r="H454" s="259"/>
      <c r="I454" s="265"/>
      <c r="J454" s="259"/>
      <c r="K454" s="260"/>
      <c r="L454" s="218"/>
    </row>
    <row r="455" spans="2:12">
      <c r="B455" s="210"/>
      <c r="C455" s="457"/>
      <c r="D455" s="458"/>
      <c r="E455" s="219"/>
      <c r="F455" s="264"/>
      <c r="G455" s="259"/>
      <c r="H455" s="259"/>
      <c r="I455" s="265"/>
      <c r="J455" s="259"/>
      <c r="K455" s="260"/>
      <c r="L455" s="218"/>
    </row>
    <row r="456" spans="2:12">
      <c r="B456" s="210"/>
      <c r="C456" s="457"/>
      <c r="D456" s="458"/>
      <c r="E456" s="219"/>
      <c r="F456" s="264"/>
      <c r="G456" s="259"/>
      <c r="H456" s="259"/>
      <c r="I456" s="265"/>
      <c r="J456" s="259"/>
      <c r="K456" s="260"/>
      <c r="L456" s="218"/>
    </row>
    <row r="457" spans="2:12">
      <c r="B457" s="210"/>
      <c r="C457" s="457"/>
      <c r="D457" s="458"/>
      <c r="E457" s="219"/>
      <c r="F457" s="264"/>
      <c r="G457" s="259"/>
      <c r="H457" s="259"/>
      <c r="I457" s="265"/>
      <c r="J457" s="259"/>
      <c r="K457" s="260"/>
      <c r="L457" s="218"/>
    </row>
    <row r="458" spans="2:12">
      <c r="B458" s="210"/>
      <c r="C458" s="457"/>
      <c r="D458" s="458"/>
      <c r="E458" s="219"/>
      <c r="F458" s="264"/>
      <c r="G458" s="259"/>
      <c r="H458" s="259"/>
      <c r="I458" s="265"/>
      <c r="J458" s="259"/>
      <c r="K458" s="260"/>
      <c r="L458" s="218"/>
    </row>
    <row r="459" spans="2:12">
      <c r="B459" s="210"/>
      <c r="C459" s="457"/>
      <c r="D459" s="458"/>
      <c r="E459" s="219"/>
      <c r="F459" s="264"/>
      <c r="G459" s="259"/>
      <c r="H459" s="259"/>
      <c r="I459" s="265"/>
      <c r="J459" s="259"/>
      <c r="K459" s="260"/>
      <c r="L459" s="218"/>
    </row>
    <row r="460" spans="2:12">
      <c r="B460" s="210"/>
      <c r="C460" s="457"/>
      <c r="D460" s="458"/>
      <c r="E460" s="219"/>
      <c r="F460" s="264"/>
      <c r="G460" s="259"/>
      <c r="H460" s="259"/>
      <c r="I460" s="265"/>
      <c r="J460" s="259"/>
      <c r="K460" s="260"/>
      <c r="L460" s="218"/>
    </row>
    <row r="461" spans="2:12">
      <c r="B461" s="210"/>
      <c r="C461" s="457"/>
      <c r="D461" s="458"/>
      <c r="E461" s="219"/>
      <c r="F461" s="264"/>
      <c r="G461" s="259"/>
      <c r="H461" s="259"/>
      <c r="I461" s="265"/>
      <c r="J461" s="259"/>
      <c r="K461" s="260"/>
      <c r="L461" s="218"/>
    </row>
    <row r="462" spans="2:12">
      <c r="B462" s="210"/>
      <c r="C462" s="457"/>
      <c r="D462" s="458"/>
      <c r="E462" s="219"/>
      <c r="F462" s="264"/>
      <c r="G462" s="259"/>
      <c r="H462" s="259"/>
      <c r="I462" s="265"/>
      <c r="J462" s="259"/>
      <c r="K462" s="260"/>
      <c r="L462" s="218"/>
    </row>
    <row r="463" spans="2:12">
      <c r="B463" s="210"/>
      <c r="C463" s="457"/>
      <c r="D463" s="458"/>
      <c r="E463" s="219"/>
      <c r="F463" s="264"/>
      <c r="G463" s="259"/>
      <c r="H463" s="259"/>
      <c r="I463" s="265"/>
      <c r="J463" s="259"/>
      <c r="K463" s="260"/>
      <c r="L463" s="218"/>
    </row>
    <row r="464" spans="2:12">
      <c r="B464" s="210"/>
      <c r="C464" s="457"/>
      <c r="D464" s="458"/>
      <c r="E464" s="219"/>
      <c r="F464" s="264"/>
      <c r="G464" s="259"/>
      <c r="H464" s="259"/>
      <c r="I464" s="265"/>
      <c r="J464" s="259"/>
      <c r="K464" s="260"/>
      <c r="L464" s="218"/>
    </row>
    <row r="465" spans="2:12">
      <c r="B465" s="210"/>
      <c r="C465" s="457"/>
      <c r="D465" s="458"/>
      <c r="E465" s="219"/>
      <c r="F465" s="264"/>
      <c r="G465" s="259"/>
      <c r="H465" s="259"/>
      <c r="I465" s="265"/>
      <c r="J465" s="259"/>
      <c r="K465" s="260"/>
      <c r="L465" s="218"/>
    </row>
    <row r="466" spans="2:12">
      <c r="B466" s="210"/>
      <c r="C466" s="457"/>
      <c r="D466" s="458"/>
      <c r="E466" s="219"/>
      <c r="F466" s="264"/>
      <c r="G466" s="259"/>
      <c r="H466" s="259"/>
      <c r="I466" s="265"/>
      <c r="J466" s="259"/>
      <c r="K466" s="260"/>
      <c r="L466" s="218"/>
    </row>
    <row r="467" spans="2:12">
      <c r="B467" s="210"/>
      <c r="C467" s="457"/>
      <c r="D467" s="458"/>
      <c r="E467" s="219"/>
      <c r="F467" s="264"/>
      <c r="G467" s="259"/>
      <c r="H467" s="259"/>
      <c r="I467" s="265"/>
      <c r="J467" s="259"/>
      <c r="K467" s="260"/>
      <c r="L467" s="218"/>
    </row>
    <row r="468" spans="2:12">
      <c r="B468" s="210"/>
      <c r="C468" s="457"/>
      <c r="D468" s="458"/>
      <c r="E468" s="219"/>
      <c r="F468" s="264"/>
      <c r="G468" s="259"/>
      <c r="H468" s="259"/>
      <c r="I468" s="265"/>
      <c r="J468" s="259"/>
      <c r="K468" s="260"/>
      <c r="L468" s="218"/>
    </row>
    <row r="469" spans="2:12">
      <c r="B469" s="210"/>
      <c r="C469" s="457"/>
      <c r="D469" s="458"/>
      <c r="E469" s="219"/>
      <c r="F469" s="264"/>
      <c r="G469" s="259"/>
      <c r="H469" s="259"/>
      <c r="I469" s="265"/>
      <c r="J469" s="259"/>
      <c r="K469" s="260"/>
      <c r="L469" s="218"/>
    </row>
    <row r="470" spans="2:12">
      <c r="B470" s="210"/>
      <c r="C470" s="457"/>
      <c r="D470" s="458"/>
      <c r="E470" s="219"/>
      <c r="F470" s="264"/>
      <c r="G470" s="259"/>
      <c r="H470" s="259"/>
      <c r="I470" s="265"/>
      <c r="J470" s="259"/>
      <c r="K470" s="260"/>
      <c r="L470" s="218"/>
    </row>
    <row r="471" spans="2:12">
      <c r="B471" s="210"/>
      <c r="C471" s="457"/>
      <c r="D471" s="458"/>
      <c r="E471" s="219"/>
      <c r="F471" s="264"/>
      <c r="G471" s="259"/>
      <c r="H471" s="259"/>
      <c r="I471" s="265"/>
      <c r="J471" s="259"/>
      <c r="K471" s="260"/>
      <c r="L471" s="218"/>
    </row>
    <row r="472" spans="2:12">
      <c r="B472" s="210"/>
      <c r="C472" s="457"/>
      <c r="D472" s="458"/>
      <c r="E472" s="219"/>
      <c r="F472" s="264"/>
      <c r="G472" s="259"/>
      <c r="H472" s="259"/>
      <c r="I472" s="265"/>
      <c r="J472" s="259"/>
      <c r="K472" s="260"/>
      <c r="L472" s="218"/>
    </row>
    <row r="473" spans="2:12">
      <c r="B473" s="210"/>
      <c r="C473" s="457"/>
      <c r="D473" s="458"/>
      <c r="E473" s="219"/>
      <c r="F473" s="264"/>
      <c r="G473" s="259"/>
      <c r="H473" s="259"/>
      <c r="I473" s="265"/>
      <c r="J473" s="259"/>
      <c r="K473" s="260"/>
      <c r="L473" s="218"/>
    </row>
    <row r="474" spans="2:12">
      <c r="B474" s="210"/>
      <c r="C474" s="457"/>
      <c r="D474" s="458"/>
      <c r="E474" s="219"/>
      <c r="F474" s="264"/>
      <c r="G474" s="259"/>
      <c r="H474" s="259"/>
      <c r="I474" s="265"/>
      <c r="J474" s="259"/>
      <c r="K474" s="260"/>
      <c r="L474" s="218"/>
    </row>
    <row r="475" spans="2:12">
      <c r="B475" s="210"/>
      <c r="C475" s="457"/>
      <c r="D475" s="458"/>
      <c r="E475" s="219"/>
      <c r="F475" s="264"/>
      <c r="G475" s="259"/>
      <c r="H475" s="259"/>
      <c r="I475" s="265"/>
      <c r="J475" s="259"/>
      <c r="K475" s="260"/>
      <c r="L475" s="218"/>
    </row>
    <row r="476" spans="2:12">
      <c r="B476" s="210"/>
      <c r="C476" s="457"/>
      <c r="D476" s="458"/>
      <c r="E476" s="219"/>
      <c r="F476" s="264"/>
      <c r="G476" s="259"/>
      <c r="H476" s="259"/>
      <c r="I476" s="265"/>
      <c r="J476" s="259"/>
      <c r="K476" s="260"/>
      <c r="L476" s="218"/>
    </row>
    <row r="477" spans="2:12">
      <c r="B477" s="210"/>
      <c r="C477" s="457"/>
      <c r="D477" s="458"/>
      <c r="E477" s="219"/>
      <c r="F477" s="264"/>
      <c r="G477" s="259"/>
      <c r="H477" s="259"/>
      <c r="I477" s="265"/>
      <c r="J477" s="259"/>
      <c r="K477" s="260"/>
      <c r="L477" s="218"/>
    </row>
    <row r="478" spans="2:12">
      <c r="B478" s="210"/>
      <c r="C478" s="457"/>
      <c r="D478" s="458"/>
      <c r="E478" s="219"/>
      <c r="F478" s="264"/>
      <c r="G478" s="259"/>
      <c r="H478" s="259"/>
      <c r="I478" s="265"/>
      <c r="J478" s="259"/>
      <c r="K478" s="260"/>
      <c r="L478" s="218"/>
    </row>
    <row r="479" spans="2:12">
      <c r="B479" s="210"/>
      <c r="C479" s="457"/>
      <c r="D479" s="458"/>
      <c r="E479" s="219"/>
      <c r="F479" s="264"/>
      <c r="G479" s="259"/>
      <c r="H479" s="259"/>
      <c r="I479" s="265"/>
      <c r="J479" s="259"/>
      <c r="K479" s="260"/>
      <c r="L479" s="218"/>
    </row>
    <row r="480" spans="2:12">
      <c r="B480" s="210"/>
      <c r="C480" s="457"/>
      <c r="D480" s="458"/>
      <c r="E480" s="219"/>
      <c r="F480" s="264"/>
      <c r="G480" s="259"/>
      <c r="H480" s="259"/>
      <c r="I480" s="265"/>
      <c r="J480" s="259"/>
      <c r="K480" s="260"/>
      <c r="L480" s="218"/>
    </row>
    <row r="481" spans="2:12">
      <c r="B481" s="210"/>
      <c r="C481" s="457"/>
      <c r="D481" s="458"/>
      <c r="E481" s="219"/>
      <c r="F481" s="264"/>
      <c r="G481" s="259"/>
      <c r="H481" s="259"/>
      <c r="I481" s="265"/>
      <c r="J481" s="259"/>
      <c r="K481" s="260"/>
      <c r="L481" s="218"/>
    </row>
    <row r="482" spans="2:12">
      <c r="B482" s="210"/>
      <c r="C482" s="457"/>
      <c r="D482" s="458"/>
      <c r="E482" s="219"/>
      <c r="F482" s="264"/>
      <c r="G482" s="259"/>
      <c r="H482" s="259"/>
      <c r="I482" s="265"/>
      <c r="J482" s="259"/>
      <c r="K482" s="260"/>
      <c r="L482" s="218"/>
    </row>
    <row r="483" spans="2:12">
      <c r="B483" s="210"/>
      <c r="C483" s="457"/>
      <c r="D483" s="458"/>
      <c r="E483" s="219"/>
      <c r="F483" s="264"/>
      <c r="G483" s="259"/>
      <c r="H483" s="259"/>
      <c r="I483" s="265"/>
      <c r="J483" s="259"/>
      <c r="K483" s="260"/>
      <c r="L483" s="218"/>
    </row>
    <row r="484" spans="2:12">
      <c r="B484" s="210"/>
      <c r="C484" s="457"/>
      <c r="D484" s="458"/>
      <c r="E484" s="219"/>
      <c r="F484" s="264"/>
      <c r="G484" s="259"/>
      <c r="H484" s="259"/>
      <c r="I484" s="265"/>
      <c r="J484" s="259"/>
      <c r="K484" s="260"/>
      <c r="L484" s="218"/>
    </row>
    <row r="485" spans="2:12">
      <c r="B485" s="210"/>
      <c r="C485" s="457"/>
      <c r="D485" s="458"/>
      <c r="E485" s="219"/>
      <c r="F485" s="264"/>
      <c r="G485" s="259"/>
      <c r="H485" s="259"/>
      <c r="I485" s="265"/>
      <c r="J485" s="259"/>
      <c r="K485" s="260"/>
      <c r="L485" s="218"/>
    </row>
    <row r="486" spans="2:12">
      <c r="B486" s="210"/>
      <c r="C486" s="457"/>
      <c r="D486" s="458"/>
      <c r="E486" s="219"/>
      <c r="F486" s="264"/>
      <c r="G486" s="259"/>
      <c r="H486" s="259"/>
      <c r="I486" s="265"/>
      <c r="J486" s="259"/>
      <c r="K486" s="260"/>
      <c r="L486" s="218"/>
    </row>
    <row r="487" spans="2:12">
      <c r="B487" s="210"/>
      <c r="C487" s="457"/>
      <c r="D487" s="458"/>
      <c r="E487" s="219"/>
      <c r="F487" s="264"/>
      <c r="G487" s="259"/>
      <c r="H487" s="259"/>
      <c r="I487" s="265"/>
      <c r="J487" s="259"/>
      <c r="K487" s="260"/>
      <c r="L487" s="218"/>
    </row>
    <row r="488" spans="2:12">
      <c r="B488" s="210"/>
      <c r="C488" s="457"/>
      <c r="D488" s="458"/>
      <c r="E488" s="219"/>
      <c r="F488" s="264"/>
      <c r="G488" s="259"/>
      <c r="H488" s="259"/>
      <c r="I488" s="265"/>
      <c r="J488" s="259"/>
      <c r="K488" s="260"/>
      <c r="L488" s="218"/>
    </row>
    <row r="489" spans="2:12">
      <c r="B489" s="210"/>
      <c r="C489" s="457"/>
      <c r="D489" s="458"/>
      <c r="E489" s="219"/>
      <c r="F489" s="264"/>
      <c r="G489" s="259"/>
      <c r="H489" s="259"/>
      <c r="I489" s="265"/>
      <c r="J489" s="259"/>
      <c r="K489" s="260"/>
      <c r="L489" s="218"/>
    </row>
    <row r="490" spans="2:12">
      <c r="B490" s="210"/>
      <c r="C490" s="457"/>
      <c r="D490" s="458"/>
      <c r="E490" s="219"/>
      <c r="F490" s="264"/>
      <c r="G490" s="259"/>
      <c r="H490" s="259"/>
      <c r="I490" s="265"/>
      <c r="J490" s="259"/>
      <c r="K490" s="260"/>
      <c r="L490" s="218"/>
    </row>
    <row r="491" spans="2:12">
      <c r="B491" s="210"/>
      <c r="C491" s="457"/>
      <c r="D491" s="458"/>
      <c r="E491" s="219"/>
      <c r="F491" s="264"/>
      <c r="G491" s="259"/>
      <c r="H491" s="259"/>
      <c r="I491" s="265"/>
      <c r="J491" s="259"/>
      <c r="K491" s="260"/>
      <c r="L491" s="218"/>
    </row>
    <row r="492" spans="2:12">
      <c r="B492" s="210"/>
      <c r="C492" s="457"/>
      <c r="D492" s="458"/>
      <c r="E492" s="219"/>
      <c r="F492" s="264"/>
      <c r="G492" s="259"/>
      <c r="H492" s="259"/>
      <c r="I492" s="265"/>
      <c r="J492" s="259"/>
      <c r="K492" s="260"/>
      <c r="L492" s="218"/>
    </row>
    <row r="493" spans="2:12">
      <c r="B493" s="210"/>
      <c r="C493" s="457"/>
      <c r="D493" s="458"/>
      <c r="E493" s="219"/>
      <c r="F493" s="264"/>
      <c r="G493" s="259"/>
      <c r="H493" s="259"/>
      <c r="I493" s="265"/>
      <c r="J493" s="259"/>
      <c r="K493" s="260"/>
      <c r="L493" s="218"/>
    </row>
    <row r="494" spans="2:12">
      <c r="B494" s="210"/>
      <c r="C494" s="457"/>
      <c r="D494" s="458"/>
      <c r="E494" s="219"/>
      <c r="F494" s="264"/>
      <c r="G494" s="259"/>
      <c r="H494" s="259"/>
      <c r="I494" s="265"/>
      <c r="J494" s="259"/>
      <c r="K494" s="260"/>
      <c r="L494" s="218"/>
    </row>
    <row r="495" spans="2:12">
      <c r="B495" s="210"/>
      <c r="C495" s="457"/>
      <c r="D495" s="458"/>
      <c r="E495" s="219"/>
      <c r="F495" s="264"/>
      <c r="G495" s="259"/>
      <c r="H495" s="259"/>
      <c r="I495" s="265"/>
      <c r="J495" s="259"/>
      <c r="K495" s="260"/>
      <c r="L495" s="218"/>
    </row>
    <row r="496" spans="2:12">
      <c r="B496" s="210"/>
      <c r="C496" s="457"/>
      <c r="D496" s="458"/>
      <c r="E496" s="219"/>
      <c r="F496" s="264"/>
      <c r="G496" s="259"/>
      <c r="H496" s="259"/>
      <c r="I496" s="265"/>
      <c r="J496" s="259"/>
      <c r="K496" s="260"/>
      <c r="L496" s="218"/>
    </row>
    <row r="497" spans="2:12">
      <c r="B497" s="210"/>
      <c r="C497" s="457"/>
      <c r="D497" s="458"/>
      <c r="E497" s="219"/>
      <c r="F497" s="264"/>
      <c r="G497" s="259"/>
      <c r="H497" s="259"/>
      <c r="I497" s="265"/>
      <c r="J497" s="259"/>
      <c r="K497" s="260"/>
      <c r="L497" s="218"/>
    </row>
    <row r="498" spans="2:12">
      <c r="B498" s="210"/>
      <c r="C498" s="457"/>
      <c r="D498" s="458"/>
      <c r="E498" s="219"/>
      <c r="F498" s="264"/>
      <c r="G498" s="259"/>
      <c r="H498" s="259"/>
      <c r="I498" s="265"/>
      <c r="J498" s="259"/>
      <c r="K498" s="260"/>
      <c r="L498" s="218"/>
    </row>
    <row r="499" spans="2:12">
      <c r="B499" s="210"/>
      <c r="C499" s="457"/>
      <c r="D499" s="458"/>
      <c r="E499" s="219"/>
      <c r="F499" s="264"/>
      <c r="G499" s="259"/>
      <c r="H499" s="259"/>
      <c r="I499" s="265"/>
      <c r="J499" s="259"/>
      <c r="K499" s="260"/>
      <c r="L499" s="218"/>
    </row>
    <row r="500" spans="2:12">
      <c r="B500" s="210"/>
      <c r="C500" s="457"/>
      <c r="D500" s="458"/>
      <c r="E500" s="219"/>
      <c r="F500" s="264"/>
      <c r="G500" s="259"/>
      <c r="H500" s="259"/>
      <c r="I500" s="265"/>
      <c r="J500" s="259"/>
      <c r="K500" s="260"/>
      <c r="L500" s="218"/>
    </row>
    <row r="501" spans="2:12">
      <c r="B501" s="210"/>
      <c r="C501" s="457"/>
      <c r="D501" s="458"/>
      <c r="E501" s="219"/>
      <c r="F501" s="264"/>
      <c r="G501" s="259"/>
      <c r="H501" s="259"/>
      <c r="I501" s="265"/>
      <c r="J501" s="259"/>
      <c r="K501" s="260"/>
      <c r="L501" s="218"/>
    </row>
    <row r="502" spans="2:12">
      <c r="B502" s="210"/>
      <c r="C502" s="457"/>
      <c r="D502" s="458"/>
      <c r="E502" s="219"/>
      <c r="F502" s="264"/>
      <c r="G502" s="259"/>
      <c r="H502" s="259"/>
      <c r="I502" s="265"/>
      <c r="J502" s="259"/>
      <c r="K502" s="260"/>
      <c r="L502" s="218"/>
    </row>
    <row r="503" spans="2:12">
      <c r="B503" s="210"/>
      <c r="C503" s="457"/>
      <c r="D503" s="458"/>
      <c r="E503" s="219"/>
      <c r="F503" s="264"/>
      <c r="G503" s="259"/>
      <c r="H503" s="259"/>
      <c r="I503" s="265"/>
      <c r="J503" s="259"/>
      <c r="K503" s="260"/>
      <c r="L503" s="218"/>
    </row>
    <row r="504" spans="2:12">
      <c r="B504" s="210"/>
      <c r="C504" s="457"/>
      <c r="D504" s="458"/>
      <c r="E504" s="219"/>
      <c r="F504" s="264"/>
      <c r="G504" s="259"/>
      <c r="H504" s="259"/>
      <c r="I504" s="265"/>
      <c r="J504" s="259"/>
      <c r="K504" s="260"/>
      <c r="L504" s="218"/>
    </row>
    <row r="505" spans="2:12">
      <c r="B505" s="210"/>
      <c r="C505" s="457"/>
      <c r="D505" s="458"/>
      <c r="E505" s="219"/>
      <c r="F505" s="264"/>
      <c r="G505" s="259"/>
      <c r="H505" s="259"/>
      <c r="I505" s="265"/>
      <c r="J505" s="259"/>
      <c r="K505" s="260"/>
      <c r="L505" s="218"/>
    </row>
    <row r="506" spans="2:12">
      <c r="B506" s="210"/>
      <c r="C506" s="457"/>
      <c r="D506" s="458"/>
      <c r="E506" s="219"/>
      <c r="F506" s="264"/>
      <c r="G506" s="259"/>
      <c r="H506" s="259"/>
      <c r="I506" s="265"/>
      <c r="J506" s="259"/>
      <c r="K506" s="260"/>
      <c r="L506" s="218"/>
    </row>
    <row r="507" spans="2:12">
      <c r="B507" s="210"/>
      <c r="C507" s="457"/>
      <c r="D507" s="458"/>
      <c r="E507" s="219"/>
      <c r="F507" s="264"/>
      <c r="G507" s="259"/>
      <c r="H507" s="259"/>
      <c r="I507" s="265"/>
      <c r="J507" s="259"/>
      <c r="K507" s="260"/>
      <c r="L507" s="218"/>
    </row>
    <row r="508" spans="2:12">
      <c r="B508" s="210"/>
      <c r="C508" s="457"/>
      <c r="D508" s="458"/>
      <c r="E508" s="219"/>
      <c r="F508" s="264"/>
      <c r="G508" s="259"/>
      <c r="H508" s="259"/>
      <c r="I508" s="265"/>
      <c r="J508" s="259"/>
      <c r="K508" s="260"/>
      <c r="L508" s="218"/>
    </row>
    <row r="509" spans="2:12">
      <c r="B509" s="210"/>
      <c r="C509" s="457"/>
      <c r="D509" s="458"/>
      <c r="E509" s="219"/>
      <c r="F509" s="264"/>
      <c r="G509" s="259"/>
      <c r="H509" s="259"/>
      <c r="I509" s="265"/>
      <c r="J509" s="259"/>
      <c r="K509" s="260"/>
      <c r="L509" s="218"/>
    </row>
    <row r="510" spans="2:12">
      <c r="B510" s="210"/>
      <c r="C510" s="457"/>
      <c r="D510" s="458"/>
      <c r="E510" s="219"/>
      <c r="F510" s="264"/>
      <c r="G510" s="259"/>
      <c r="H510" s="259"/>
      <c r="I510" s="265"/>
      <c r="J510" s="259"/>
      <c r="K510" s="260"/>
      <c r="L510" s="218"/>
    </row>
    <row r="511" spans="2:12">
      <c r="B511" s="210"/>
      <c r="C511" s="457"/>
      <c r="D511" s="458"/>
      <c r="E511" s="219"/>
      <c r="F511" s="264"/>
      <c r="G511" s="259"/>
      <c r="H511" s="259"/>
      <c r="I511" s="265"/>
      <c r="J511" s="259"/>
      <c r="K511" s="260"/>
      <c r="L511" s="218"/>
    </row>
    <row r="512" spans="2:12">
      <c r="B512" s="210"/>
      <c r="C512" s="457"/>
      <c r="D512" s="458"/>
      <c r="E512" s="219"/>
      <c r="F512" s="264"/>
      <c r="G512" s="259"/>
      <c r="H512" s="259"/>
      <c r="I512" s="265"/>
      <c r="J512" s="259"/>
      <c r="K512" s="260"/>
      <c r="L512" s="218"/>
    </row>
    <row r="513" spans="2:12">
      <c r="B513" s="210"/>
      <c r="C513" s="457"/>
      <c r="D513" s="458"/>
      <c r="E513" s="219"/>
      <c r="F513" s="264"/>
      <c r="G513" s="259"/>
      <c r="H513" s="259"/>
      <c r="I513" s="265"/>
      <c r="J513" s="259"/>
      <c r="K513" s="260"/>
      <c r="L513" s="218"/>
    </row>
    <row r="514" spans="2:12">
      <c r="B514" s="210"/>
      <c r="C514" s="457"/>
      <c r="D514" s="458"/>
      <c r="E514" s="219"/>
      <c r="F514" s="264"/>
      <c r="G514" s="259"/>
      <c r="H514" s="259"/>
      <c r="I514" s="265"/>
      <c r="J514" s="259"/>
      <c r="K514" s="260"/>
      <c r="L514" s="218"/>
    </row>
    <row r="515" spans="2:12">
      <c r="B515" s="210"/>
      <c r="C515" s="457"/>
      <c r="D515" s="458"/>
      <c r="E515" s="219"/>
      <c r="F515" s="264"/>
      <c r="G515" s="259"/>
      <c r="H515" s="259"/>
      <c r="I515" s="265"/>
      <c r="J515" s="259"/>
      <c r="K515" s="260"/>
      <c r="L515" s="218"/>
    </row>
    <row r="516" spans="2:12">
      <c r="B516" s="210"/>
      <c r="C516" s="457"/>
      <c r="D516" s="458"/>
      <c r="E516" s="219"/>
      <c r="F516" s="264"/>
      <c r="G516" s="259"/>
      <c r="H516" s="259"/>
      <c r="I516" s="265"/>
      <c r="J516" s="259"/>
      <c r="K516" s="260"/>
      <c r="L516" s="218"/>
    </row>
    <row r="517" spans="2:12">
      <c r="B517" s="210"/>
      <c r="C517" s="457"/>
      <c r="D517" s="458"/>
      <c r="E517" s="219"/>
      <c r="F517" s="264"/>
      <c r="G517" s="259"/>
      <c r="H517" s="259"/>
      <c r="I517" s="265"/>
      <c r="J517" s="259"/>
      <c r="K517" s="260"/>
      <c r="L517" s="218"/>
    </row>
    <row r="518" spans="2:12">
      <c r="B518" s="210"/>
      <c r="C518" s="457"/>
      <c r="D518" s="458"/>
      <c r="E518" s="219"/>
      <c r="F518" s="264"/>
      <c r="G518" s="259"/>
      <c r="H518" s="259"/>
      <c r="I518" s="265"/>
      <c r="J518" s="259"/>
      <c r="K518" s="260"/>
      <c r="L518" s="218"/>
    </row>
    <row r="519" spans="2:12">
      <c r="B519" s="210"/>
      <c r="C519" s="457"/>
      <c r="D519" s="458"/>
      <c r="E519" s="219"/>
      <c r="F519" s="264"/>
      <c r="G519" s="259"/>
      <c r="H519" s="259"/>
      <c r="I519" s="265"/>
      <c r="J519" s="259"/>
      <c r="K519" s="260"/>
      <c r="L519" s="218"/>
    </row>
    <row r="520" spans="2:12">
      <c r="B520" s="210"/>
      <c r="C520" s="457"/>
      <c r="D520" s="458"/>
      <c r="E520" s="219"/>
      <c r="F520" s="264"/>
      <c r="G520" s="259"/>
      <c r="H520" s="259"/>
      <c r="I520" s="265"/>
      <c r="J520" s="259"/>
      <c r="K520" s="260"/>
      <c r="L520" s="218"/>
    </row>
    <row r="521" spans="2:12">
      <c r="B521" s="210"/>
      <c r="C521" s="457"/>
      <c r="D521" s="458"/>
      <c r="E521" s="219"/>
      <c r="F521" s="264"/>
      <c r="G521" s="259"/>
      <c r="H521" s="259"/>
      <c r="I521" s="265"/>
      <c r="J521" s="259"/>
      <c r="K521" s="260"/>
      <c r="L521" s="218"/>
    </row>
    <row r="522" spans="2:12">
      <c r="B522" s="210"/>
      <c r="C522" s="457"/>
      <c r="D522" s="458"/>
      <c r="E522" s="219"/>
      <c r="F522" s="264"/>
      <c r="G522" s="259"/>
      <c r="H522" s="259"/>
      <c r="I522" s="265"/>
      <c r="J522" s="259"/>
      <c r="K522" s="260"/>
      <c r="L522" s="218"/>
    </row>
    <row r="523" spans="2:12">
      <c r="B523" s="210"/>
      <c r="C523" s="457"/>
      <c r="D523" s="458"/>
      <c r="E523" s="219"/>
      <c r="F523" s="264"/>
      <c r="G523" s="259"/>
      <c r="H523" s="259"/>
      <c r="I523" s="265"/>
      <c r="J523" s="259"/>
      <c r="K523" s="260"/>
      <c r="L523" s="218"/>
    </row>
    <row r="524" spans="2:12">
      <c r="B524" s="210"/>
      <c r="C524" s="457"/>
      <c r="D524" s="458"/>
      <c r="E524" s="219"/>
      <c r="F524" s="264"/>
      <c r="G524" s="259"/>
      <c r="H524" s="259"/>
      <c r="I524" s="265"/>
      <c r="J524" s="259"/>
      <c r="K524" s="260"/>
      <c r="L524" s="218"/>
    </row>
    <row r="525" spans="2:12">
      <c r="B525" s="210"/>
      <c r="C525" s="457"/>
      <c r="D525" s="458"/>
      <c r="E525" s="219"/>
      <c r="F525" s="264"/>
      <c r="G525" s="259"/>
      <c r="H525" s="259"/>
      <c r="I525" s="265"/>
      <c r="J525" s="259"/>
      <c r="K525" s="260"/>
      <c r="L525" s="218"/>
    </row>
    <row r="526" spans="2:12">
      <c r="B526" s="210"/>
      <c r="C526" s="457"/>
      <c r="D526" s="458"/>
      <c r="E526" s="219"/>
      <c r="F526" s="264"/>
      <c r="G526" s="259"/>
      <c r="H526" s="259"/>
      <c r="I526" s="265"/>
      <c r="J526" s="259"/>
      <c r="K526" s="260"/>
      <c r="L526" s="218"/>
    </row>
    <row r="527" spans="2:12">
      <c r="B527" s="210"/>
      <c r="C527" s="457"/>
      <c r="D527" s="458"/>
      <c r="E527" s="219"/>
      <c r="F527" s="264"/>
      <c r="G527" s="259"/>
      <c r="H527" s="259"/>
      <c r="I527" s="265"/>
      <c r="J527" s="259"/>
      <c r="K527" s="260"/>
      <c r="L527" s="218"/>
    </row>
    <row r="528" spans="2:12">
      <c r="B528" s="210"/>
      <c r="C528" s="457"/>
      <c r="D528" s="458"/>
      <c r="E528" s="219"/>
      <c r="F528" s="264"/>
      <c r="G528" s="259"/>
      <c r="H528" s="259"/>
      <c r="I528" s="265"/>
      <c r="J528" s="259"/>
      <c r="K528" s="260"/>
      <c r="L528" s="218"/>
    </row>
    <row r="529" spans="2:12">
      <c r="B529" s="210"/>
      <c r="C529" s="457"/>
      <c r="D529" s="458"/>
      <c r="E529" s="219"/>
      <c r="F529" s="264"/>
      <c r="G529" s="259"/>
      <c r="H529" s="259"/>
      <c r="I529" s="265"/>
      <c r="J529" s="259"/>
      <c r="K529" s="260"/>
      <c r="L529" s="218"/>
    </row>
    <row r="530" spans="2:12">
      <c r="B530" s="210"/>
      <c r="C530" s="457"/>
      <c r="D530" s="458"/>
      <c r="E530" s="219"/>
      <c r="F530" s="264"/>
      <c r="G530" s="259"/>
      <c r="H530" s="259"/>
      <c r="I530" s="265"/>
      <c r="J530" s="259"/>
      <c r="K530" s="260"/>
      <c r="L530" s="218"/>
    </row>
    <row r="531" spans="2:12">
      <c r="B531" s="210"/>
      <c r="C531" s="457"/>
      <c r="D531" s="458"/>
      <c r="E531" s="219"/>
      <c r="F531" s="264"/>
      <c r="G531" s="259"/>
      <c r="H531" s="259"/>
      <c r="I531" s="265"/>
      <c r="J531" s="259"/>
      <c r="K531" s="260"/>
      <c r="L531" s="218"/>
    </row>
    <row r="532" spans="2:12">
      <c r="B532" s="210"/>
      <c r="C532" s="457"/>
      <c r="D532" s="458"/>
      <c r="E532" s="219"/>
      <c r="F532" s="264"/>
      <c r="G532" s="259"/>
      <c r="H532" s="259"/>
      <c r="I532" s="265"/>
      <c r="J532" s="259"/>
      <c r="K532" s="260"/>
      <c r="L532" s="218"/>
    </row>
    <row r="533" spans="2:12">
      <c r="B533" s="210"/>
      <c r="C533" s="457"/>
      <c r="D533" s="458"/>
      <c r="E533" s="219"/>
      <c r="F533" s="264"/>
      <c r="G533" s="259"/>
      <c r="H533" s="259"/>
      <c r="I533" s="265"/>
      <c r="J533" s="259"/>
      <c r="K533" s="260"/>
      <c r="L533" s="218"/>
    </row>
    <row r="534" spans="2:12">
      <c r="B534" s="210"/>
      <c r="C534" s="457"/>
      <c r="D534" s="458"/>
      <c r="E534" s="219"/>
      <c r="F534" s="264"/>
      <c r="G534" s="259"/>
      <c r="H534" s="259"/>
      <c r="I534" s="265"/>
      <c r="J534" s="259"/>
      <c r="K534" s="260"/>
      <c r="L534" s="218"/>
    </row>
    <row r="535" spans="2:12">
      <c r="B535" s="210"/>
      <c r="C535" s="457"/>
      <c r="D535" s="458"/>
      <c r="E535" s="219"/>
      <c r="F535" s="264"/>
      <c r="G535" s="259"/>
      <c r="H535" s="259"/>
      <c r="I535" s="265"/>
      <c r="J535" s="259"/>
      <c r="K535" s="260"/>
      <c r="L535" s="218"/>
    </row>
    <row r="536" spans="2:12">
      <c r="B536" s="210"/>
      <c r="C536" s="457"/>
      <c r="D536" s="458"/>
      <c r="E536" s="219"/>
      <c r="F536" s="264"/>
      <c r="G536" s="259"/>
      <c r="H536" s="259"/>
      <c r="I536" s="265"/>
      <c r="J536" s="259"/>
      <c r="K536" s="260"/>
      <c r="L536" s="218"/>
    </row>
    <row r="537" spans="2:12">
      <c r="B537" s="210"/>
      <c r="C537" s="457"/>
      <c r="D537" s="458"/>
      <c r="E537" s="219"/>
      <c r="F537" s="264"/>
      <c r="G537" s="259"/>
      <c r="H537" s="259"/>
      <c r="I537" s="265"/>
      <c r="J537" s="259"/>
      <c r="K537" s="260"/>
      <c r="L537" s="218"/>
    </row>
    <row r="538" spans="2:12">
      <c r="B538" s="210"/>
      <c r="C538" s="457"/>
      <c r="D538" s="458"/>
      <c r="E538" s="219"/>
      <c r="F538" s="264"/>
      <c r="G538" s="259"/>
      <c r="H538" s="259"/>
      <c r="I538" s="265"/>
      <c r="J538" s="259"/>
      <c r="K538" s="260"/>
      <c r="L538" s="218"/>
    </row>
    <row r="539" spans="2:12">
      <c r="B539" s="210"/>
      <c r="C539" s="457"/>
      <c r="D539" s="458"/>
      <c r="E539" s="219"/>
      <c r="F539" s="264"/>
      <c r="G539" s="259"/>
      <c r="H539" s="259"/>
      <c r="I539" s="265"/>
      <c r="J539" s="259"/>
      <c r="K539" s="260"/>
      <c r="L539" s="218"/>
    </row>
    <row r="540" spans="2:12">
      <c r="B540" s="210"/>
      <c r="C540" s="457"/>
      <c r="D540" s="458"/>
      <c r="E540" s="219"/>
      <c r="F540" s="264"/>
      <c r="G540" s="259"/>
      <c r="H540" s="259"/>
      <c r="I540" s="265"/>
      <c r="J540" s="259"/>
      <c r="K540" s="260"/>
      <c r="L540" s="218"/>
    </row>
    <row r="541" spans="2:12">
      <c r="B541" s="210"/>
      <c r="C541" s="457"/>
      <c r="D541" s="458"/>
      <c r="E541" s="219"/>
      <c r="F541" s="264"/>
      <c r="G541" s="259"/>
      <c r="H541" s="259"/>
      <c r="I541" s="265"/>
      <c r="J541" s="259"/>
      <c r="K541" s="260"/>
      <c r="L541" s="218"/>
    </row>
    <row r="542" spans="2:12">
      <c r="B542" s="210"/>
      <c r="C542" s="457"/>
      <c r="D542" s="458"/>
      <c r="E542" s="219"/>
      <c r="F542" s="264"/>
      <c r="G542" s="259"/>
      <c r="H542" s="259"/>
      <c r="I542" s="265"/>
      <c r="J542" s="259"/>
      <c r="K542" s="260"/>
      <c r="L542" s="218"/>
    </row>
    <row r="543" spans="2:12">
      <c r="B543" s="210"/>
      <c r="C543" s="457"/>
      <c r="D543" s="458"/>
      <c r="E543" s="219"/>
      <c r="F543" s="264"/>
      <c r="G543" s="259"/>
      <c r="H543" s="259"/>
      <c r="I543" s="265"/>
      <c r="J543" s="259"/>
      <c r="K543" s="260"/>
      <c r="L543" s="218"/>
    </row>
    <row r="544" spans="2:12">
      <c r="B544" s="210"/>
      <c r="C544" s="457"/>
      <c r="D544" s="458"/>
      <c r="E544" s="219"/>
      <c r="F544" s="264"/>
      <c r="G544" s="259"/>
      <c r="H544" s="259"/>
      <c r="I544" s="265"/>
      <c r="J544" s="259"/>
      <c r="K544" s="260"/>
      <c r="L544" s="218"/>
    </row>
    <row r="545" spans="2:12">
      <c r="B545" s="210"/>
      <c r="C545" s="457"/>
      <c r="D545" s="458"/>
      <c r="E545" s="219"/>
      <c r="F545" s="264"/>
      <c r="G545" s="259"/>
      <c r="H545" s="259"/>
      <c r="I545" s="265"/>
      <c r="J545" s="259"/>
      <c r="K545" s="260"/>
      <c r="L545" s="218"/>
    </row>
    <row r="546" spans="2:12">
      <c r="B546" s="210"/>
      <c r="C546" s="457"/>
      <c r="D546" s="458"/>
      <c r="E546" s="219"/>
      <c r="F546" s="264"/>
      <c r="G546" s="259"/>
      <c r="H546" s="259"/>
      <c r="I546" s="265"/>
      <c r="J546" s="259"/>
      <c r="K546" s="260"/>
      <c r="L546" s="218"/>
    </row>
    <row r="547" spans="2:12">
      <c r="B547" s="210"/>
      <c r="C547" s="457"/>
      <c r="D547" s="458"/>
      <c r="E547" s="219"/>
      <c r="F547" s="264"/>
      <c r="G547" s="259"/>
      <c r="H547" s="259"/>
      <c r="I547" s="265"/>
      <c r="J547" s="259"/>
      <c r="K547" s="260"/>
      <c r="L547" s="218"/>
    </row>
    <row r="548" spans="2:12">
      <c r="B548" s="210"/>
      <c r="C548" s="457"/>
      <c r="D548" s="458"/>
      <c r="E548" s="219"/>
      <c r="F548" s="264"/>
      <c r="G548" s="259"/>
      <c r="H548" s="259"/>
      <c r="I548" s="265"/>
      <c r="J548" s="259"/>
      <c r="K548" s="260"/>
      <c r="L548" s="218"/>
    </row>
    <row r="549" spans="2:12">
      <c r="B549" s="210"/>
      <c r="C549" s="457"/>
      <c r="D549" s="458"/>
      <c r="E549" s="219"/>
      <c r="F549" s="264"/>
      <c r="G549" s="259"/>
      <c r="H549" s="259"/>
      <c r="I549" s="265"/>
      <c r="J549" s="259"/>
      <c r="K549" s="260"/>
      <c r="L549" s="218"/>
    </row>
    <row r="550" spans="2:12">
      <c r="B550" s="210"/>
      <c r="C550" s="457"/>
      <c r="D550" s="458"/>
      <c r="E550" s="219"/>
      <c r="F550" s="264"/>
      <c r="G550" s="259"/>
      <c r="H550" s="259"/>
      <c r="I550" s="265"/>
      <c r="J550" s="259"/>
      <c r="K550" s="260"/>
      <c r="L550" s="218"/>
    </row>
    <row r="551" spans="2:12">
      <c r="B551" s="210"/>
      <c r="C551" s="457"/>
      <c r="D551" s="458"/>
      <c r="E551" s="219"/>
      <c r="F551" s="264"/>
      <c r="G551" s="259"/>
      <c r="H551" s="259"/>
      <c r="I551" s="265"/>
      <c r="J551" s="259"/>
      <c r="K551" s="260"/>
      <c r="L551" s="218"/>
    </row>
    <row r="552" spans="2:12">
      <c r="B552" s="210"/>
      <c r="C552" s="457"/>
      <c r="D552" s="458"/>
      <c r="E552" s="219"/>
      <c r="F552" s="264"/>
      <c r="G552" s="259"/>
      <c r="H552" s="259"/>
      <c r="I552" s="265"/>
      <c r="J552" s="259"/>
      <c r="K552" s="260"/>
      <c r="L552" s="218"/>
    </row>
    <row r="553" spans="2:12">
      <c r="B553" s="210"/>
      <c r="C553" s="457"/>
      <c r="D553" s="458"/>
      <c r="E553" s="219"/>
      <c r="F553" s="264"/>
      <c r="G553" s="259"/>
      <c r="H553" s="259"/>
      <c r="I553" s="265"/>
      <c r="J553" s="259"/>
      <c r="K553" s="260"/>
      <c r="L553" s="218"/>
    </row>
    <row r="554" spans="2:12">
      <c r="B554" s="210"/>
      <c r="C554" s="457"/>
      <c r="D554" s="458"/>
      <c r="E554" s="219"/>
      <c r="F554" s="264"/>
      <c r="G554" s="259"/>
      <c r="H554" s="259"/>
      <c r="I554" s="265"/>
      <c r="J554" s="259"/>
      <c r="K554" s="260"/>
      <c r="L554" s="218"/>
    </row>
    <row r="555" spans="2:12">
      <c r="B555" s="210"/>
      <c r="C555" s="457"/>
      <c r="D555" s="458"/>
      <c r="E555" s="219"/>
      <c r="F555" s="264"/>
      <c r="G555" s="259"/>
      <c r="H555" s="259"/>
      <c r="I555" s="265"/>
      <c r="J555" s="259"/>
      <c r="K555" s="260"/>
      <c r="L555" s="218"/>
    </row>
    <row r="556" spans="2:12">
      <c r="B556" s="210"/>
      <c r="C556" s="457"/>
      <c r="D556" s="458"/>
      <c r="E556" s="219"/>
      <c r="F556" s="264"/>
      <c r="G556" s="259"/>
      <c r="H556" s="259"/>
      <c r="I556" s="265"/>
      <c r="J556" s="259"/>
      <c r="K556" s="260"/>
      <c r="L556" s="218"/>
    </row>
    <row r="557" spans="2:12">
      <c r="B557" s="210"/>
      <c r="C557" s="457"/>
      <c r="D557" s="458"/>
      <c r="E557" s="219"/>
      <c r="F557" s="264"/>
      <c r="G557" s="259"/>
      <c r="H557" s="259"/>
      <c r="I557" s="265"/>
      <c r="J557" s="259"/>
      <c r="K557" s="260"/>
      <c r="L557" s="218"/>
    </row>
    <row r="558" spans="2:12">
      <c r="B558" s="210"/>
      <c r="C558" s="457"/>
      <c r="D558" s="458"/>
      <c r="E558" s="219"/>
      <c r="F558" s="264"/>
      <c r="G558" s="259"/>
      <c r="H558" s="259"/>
      <c r="I558" s="265"/>
      <c r="J558" s="259"/>
      <c r="K558" s="260"/>
      <c r="L558" s="218"/>
    </row>
    <row r="559" spans="2:12">
      <c r="B559" s="210"/>
      <c r="C559" s="457"/>
      <c r="D559" s="458"/>
      <c r="E559" s="219"/>
      <c r="F559" s="264"/>
      <c r="G559" s="259"/>
      <c r="H559" s="259"/>
      <c r="I559" s="265"/>
      <c r="J559" s="259"/>
      <c r="K559" s="260"/>
      <c r="L559" s="218"/>
    </row>
    <row r="560" spans="2:12">
      <c r="B560" s="210"/>
      <c r="C560" s="457"/>
      <c r="D560" s="458"/>
      <c r="E560" s="219"/>
      <c r="F560" s="264"/>
      <c r="G560" s="259"/>
      <c r="H560" s="259"/>
      <c r="I560" s="265"/>
      <c r="J560" s="259"/>
      <c r="K560" s="260"/>
      <c r="L560" s="218"/>
    </row>
    <row r="561" spans="2:12">
      <c r="B561" s="210"/>
      <c r="C561" s="457"/>
      <c r="D561" s="458"/>
      <c r="E561" s="219"/>
      <c r="F561" s="264"/>
      <c r="G561" s="259"/>
      <c r="H561" s="259"/>
      <c r="I561" s="265"/>
      <c r="J561" s="259"/>
      <c r="K561" s="260"/>
      <c r="L561" s="218"/>
    </row>
    <row r="562" spans="2:12">
      <c r="B562" s="210"/>
      <c r="C562" s="457"/>
      <c r="D562" s="458"/>
      <c r="E562" s="219"/>
      <c r="F562" s="264"/>
      <c r="G562" s="259"/>
      <c r="H562" s="259"/>
      <c r="I562" s="265"/>
      <c r="J562" s="259"/>
      <c r="K562" s="260"/>
      <c r="L562" s="218"/>
    </row>
    <row r="563" spans="2:12">
      <c r="B563" s="210"/>
      <c r="C563" s="457"/>
      <c r="D563" s="458"/>
      <c r="E563" s="219"/>
      <c r="F563" s="264"/>
      <c r="G563" s="259"/>
      <c r="H563" s="259"/>
      <c r="I563" s="265"/>
      <c r="J563" s="259"/>
      <c r="K563" s="260"/>
      <c r="L563" s="218"/>
    </row>
    <row r="564" spans="2:12">
      <c r="B564" s="210"/>
      <c r="C564" s="457"/>
      <c r="D564" s="458"/>
      <c r="E564" s="219"/>
      <c r="F564" s="264"/>
      <c r="G564" s="259"/>
      <c r="H564" s="259"/>
      <c r="I564" s="265"/>
      <c r="J564" s="259"/>
      <c r="K564" s="260"/>
      <c r="L564" s="218"/>
    </row>
    <row r="565" spans="2:12">
      <c r="B565" s="210"/>
      <c r="C565" s="457"/>
      <c r="D565" s="458"/>
      <c r="E565" s="219"/>
      <c r="F565" s="264"/>
      <c r="G565" s="259"/>
      <c r="H565" s="259"/>
      <c r="I565" s="265"/>
      <c r="J565" s="259"/>
      <c r="K565" s="260"/>
      <c r="L565" s="218"/>
    </row>
    <row r="566" spans="2:12">
      <c r="B566" s="210"/>
      <c r="C566" s="457"/>
      <c r="D566" s="458"/>
      <c r="E566" s="219"/>
      <c r="F566" s="264"/>
      <c r="G566" s="259"/>
      <c r="H566" s="259"/>
      <c r="I566" s="265"/>
      <c r="J566" s="259"/>
      <c r="K566" s="260"/>
      <c r="L566" s="218"/>
    </row>
    <row r="567" spans="2:12">
      <c r="B567" s="210"/>
      <c r="C567" s="457"/>
      <c r="D567" s="458"/>
      <c r="E567" s="219"/>
      <c r="F567" s="264"/>
      <c r="G567" s="259"/>
      <c r="H567" s="259"/>
      <c r="I567" s="265"/>
      <c r="J567" s="259"/>
      <c r="K567" s="260"/>
      <c r="L567" s="218"/>
    </row>
    <row r="568" spans="2:12">
      <c r="B568" s="210"/>
      <c r="C568" s="457"/>
      <c r="D568" s="458"/>
      <c r="E568" s="219"/>
      <c r="F568" s="264"/>
      <c r="G568" s="259"/>
      <c r="H568" s="259"/>
      <c r="I568" s="265"/>
      <c r="J568" s="259"/>
      <c r="K568" s="260"/>
      <c r="L568" s="218"/>
    </row>
    <row r="569" spans="2:12">
      <c r="B569" s="210"/>
      <c r="C569" s="457"/>
      <c r="D569" s="458"/>
      <c r="E569" s="219"/>
      <c r="F569" s="264"/>
      <c r="G569" s="259"/>
      <c r="H569" s="259"/>
      <c r="I569" s="265"/>
      <c r="J569" s="259"/>
      <c r="K569" s="260"/>
      <c r="L569" s="218"/>
    </row>
    <row r="570" spans="2:12">
      <c r="B570" s="210"/>
      <c r="C570" s="457"/>
      <c r="D570" s="458"/>
      <c r="E570" s="219"/>
      <c r="F570" s="264"/>
      <c r="G570" s="259"/>
      <c r="H570" s="259"/>
      <c r="I570" s="265"/>
      <c r="J570" s="259"/>
      <c r="K570" s="260"/>
      <c r="L570" s="218"/>
    </row>
    <row r="571" spans="2:12">
      <c r="B571" s="210"/>
      <c r="C571" s="457"/>
      <c r="D571" s="458"/>
      <c r="E571" s="219"/>
      <c r="F571" s="264"/>
      <c r="G571" s="259"/>
      <c r="H571" s="259"/>
      <c r="I571" s="265"/>
      <c r="J571" s="259"/>
      <c r="K571" s="260"/>
      <c r="L571" s="218"/>
    </row>
    <row r="572" spans="2:12">
      <c r="B572" s="210"/>
      <c r="C572" s="457"/>
      <c r="D572" s="458"/>
      <c r="E572" s="219"/>
      <c r="F572" s="264"/>
      <c r="G572" s="259"/>
      <c r="H572" s="259"/>
      <c r="I572" s="265"/>
      <c r="J572" s="259"/>
      <c r="K572" s="260"/>
      <c r="L572" s="218"/>
    </row>
    <row r="573" spans="2:12">
      <c r="B573" s="210"/>
      <c r="C573" s="457"/>
      <c r="D573" s="458"/>
      <c r="E573" s="219"/>
      <c r="F573" s="264"/>
      <c r="G573" s="259"/>
      <c r="H573" s="259"/>
      <c r="I573" s="265"/>
      <c r="J573" s="259"/>
      <c r="K573" s="260"/>
      <c r="L573" s="218"/>
    </row>
    <row r="574" spans="2:12">
      <c r="B574" s="210"/>
      <c r="C574" s="457"/>
      <c r="D574" s="458"/>
      <c r="E574" s="219"/>
      <c r="F574" s="264"/>
      <c r="G574" s="259"/>
      <c r="H574" s="259"/>
      <c r="I574" s="265"/>
      <c r="J574" s="259"/>
      <c r="K574" s="260"/>
      <c r="L574" s="218"/>
    </row>
    <row r="575" spans="2:12">
      <c r="B575" s="210"/>
      <c r="C575" s="457"/>
      <c r="D575" s="458"/>
      <c r="E575" s="219"/>
      <c r="F575" s="264"/>
      <c r="G575" s="259"/>
      <c r="H575" s="259"/>
      <c r="I575" s="265"/>
      <c r="J575" s="259"/>
      <c r="K575" s="260"/>
      <c r="L575" s="218"/>
    </row>
    <row r="576" spans="2:12">
      <c r="B576" s="210"/>
      <c r="C576" s="457"/>
      <c r="D576" s="458"/>
      <c r="E576" s="219"/>
      <c r="F576" s="264"/>
      <c r="G576" s="259"/>
      <c r="H576" s="259"/>
      <c r="I576" s="265"/>
      <c r="J576" s="259"/>
      <c r="K576" s="260"/>
      <c r="L576" s="218"/>
    </row>
    <row r="577" spans="2:12">
      <c r="B577" s="210"/>
      <c r="C577" s="457"/>
      <c r="D577" s="458"/>
      <c r="E577" s="219"/>
      <c r="F577" s="264"/>
      <c r="G577" s="259"/>
      <c r="H577" s="259"/>
      <c r="I577" s="265"/>
      <c r="J577" s="259"/>
      <c r="K577" s="260"/>
      <c r="L577" s="218"/>
    </row>
    <row r="578" spans="2:12">
      <c r="B578" s="210"/>
      <c r="C578" s="457"/>
      <c r="D578" s="458"/>
      <c r="E578" s="219"/>
      <c r="F578" s="264"/>
      <c r="G578" s="259"/>
      <c r="H578" s="259"/>
      <c r="I578" s="265"/>
      <c r="J578" s="259"/>
      <c r="K578" s="260"/>
      <c r="L578" s="218"/>
    </row>
    <row r="579" spans="2:12">
      <c r="B579" s="210"/>
      <c r="C579" s="457"/>
      <c r="D579" s="458"/>
      <c r="E579" s="219"/>
      <c r="F579" s="264"/>
      <c r="G579" s="259"/>
      <c r="H579" s="259"/>
      <c r="I579" s="265"/>
      <c r="J579" s="259"/>
      <c r="K579" s="260"/>
      <c r="L579" s="218"/>
    </row>
    <row r="580" spans="2:12">
      <c r="B580" s="210"/>
      <c r="C580" s="457"/>
      <c r="D580" s="458"/>
      <c r="E580" s="219"/>
      <c r="F580" s="264"/>
      <c r="G580" s="259"/>
      <c r="H580" s="259"/>
      <c r="I580" s="265"/>
      <c r="J580" s="259"/>
      <c r="K580" s="260"/>
      <c r="L580" s="218"/>
    </row>
    <row r="581" spans="2:12">
      <c r="B581" s="210"/>
      <c r="C581" s="457"/>
      <c r="D581" s="458"/>
      <c r="E581" s="219"/>
      <c r="F581" s="264"/>
      <c r="G581" s="259"/>
      <c r="H581" s="259"/>
      <c r="I581" s="265"/>
      <c r="J581" s="259"/>
      <c r="K581" s="260"/>
      <c r="L581" s="218"/>
    </row>
    <row r="582" spans="2:12">
      <c r="B582" s="210"/>
      <c r="C582" s="457"/>
      <c r="D582" s="458"/>
      <c r="E582" s="219"/>
      <c r="F582" s="264"/>
      <c r="G582" s="259"/>
      <c r="H582" s="259"/>
      <c r="I582" s="265"/>
      <c r="J582" s="259"/>
      <c r="K582" s="260"/>
      <c r="L582" s="218"/>
    </row>
    <row r="583" spans="2:12">
      <c r="B583" s="210"/>
      <c r="C583" s="457"/>
      <c r="D583" s="458"/>
      <c r="E583" s="219"/>
      <c r="F583" s="264"/>
      <c r="G583" s="259"/>
      <c r="H583" s="259"/>
      <c r="I583" s="265"/>
      <c r="J583" s="259"/>
      <c r="K583" s="260"/>
      <c r="L583" s="218"/>
    </row>
    <row r="584" spans="2:12">
      <c r="B584" s="210"/>
      <c r="C584" s="457"/>
      <c r="D584" s="458"/>
      <c r="E584" s="219"/>
      <c r="F584" s="264"/>
      <c r="G584" s="259"/>
      <c r="H584" s="259"/>
      <c r="I584" s="265"/>
      <c r="J584" s="259"/>
      <c r="K584" s="260"/>
      <c r="L584" s="218"/>
    </row>
    <row r="585" spans="2:12">
      <c r="B585" s="210"/>
      <c r="C585" s="457"/>
      <c r="D585" s="458"/>
      <c r="E585" s="219"/>
      <c r="F585" s="264"/>
      <c r="G585" s="259"/>
      <c r="H585" s="259"/>
      <c r="I585" s="265"/>
      <c r="J585" s="259"/>
      <c r="K585" s="260"/>
      <c r="L585" s="218"/>
    </row>
    <row r="586" spans="2:12">
      <c r="B586" s="210"/>
      <c r="C586" s="457"/>
      <c r="D586" s="458"/>
      <c r="E586" s="219"/>
      <c r="F586" s="264"/>
      <c r="G586" s="259"/>
      <c r="H586" s="259"/>
      <c r="I586" s="265"/>
      <c r="J586" s="259"/>
      <c r="K586" s="260"/>
      <c r="L586" s="218"/>
    </row>
    <row r="587" spans="2:12">
      <c r="B587" s="210"/>
      <c r="C587" s="457"/>
      <c r="D587" s="458"/>
      <c r="E587" s="219"/>
      <c r="F587" s="264"/>
      <c r="G587" s="259"/>
      <c r="H587" s="259"/>
      <c r="I587" s="265"/>
      <c r="J587" s="259"/>
      <c r="K587" s="260"/>
      <c r="L587" s="218"/>
    </row>
    <row r="588" spans="2:12">
      <c r="B588" s="210"/>
      <c r="C588" s="457"/>
      <c r="D588" s="458"/>
      <c r="E588" s="219"/>
      <c r="F588" s="264"/>
      <c r="G588" s="259"/>
      <c r="H588" s="259"/>
      <c r="I588" s="265"/>
      <c r="J588" s="259"/>
      <c r="K588" s="260"/>
      <c r="L588" s="218"/>
    </row>
    <row r="589" spans="2:12">
      <c r="B589" s="210"/>
      <c r="C589" s="457"/>
      <c r="D589" s="458"/>
      <c r="E589" s="219"/>
      <c r="F589" s="264"/>
      <c r="G589" s="259"/>
      <c r="H589" s="259"/>
      <c r="I589" s="265"/>
      <c r="J589" s="259"/>
      <c r="K589" s="260"/>
      <c r="L589" s="218"/>
    </row>
    <row r="590" spans="2:12">
      <c r="B590" s="210"/>
      <c r="C590" s="457"/>
      <c r="D590" s="458"/>
      <c r="E590" s="219"/>
      <c r="F590" s="264"/>
      <c r="G590" s="259"/>
      <c r="H590" s="259"/>
      <c r="I590" s="265"/>
      <c r="J590" s="259"/>
      <c r="K590" s="260"/>
      <c r="L590" s="218"/>
    </row>
    <row r="591" spans="2:12">
      <c r="B591" s="210"/>
      <c r="C591" s="457"/>
      <c r="D591" s="458"/>
      <c r="E591" s="219"/>
      <c r="F591" s="264"/>
      <c r="G591" s="259"/>
      <c r="H591" s="259"/>
      <c r="I591" s="265"/>
      <c r="J591" s="259"/>
      <c r="K591" s="260"/>
      <c r="L591" s="218"/>
    </row>
    <row r="592" spans="2:12">
      <c r="B592" s="210"/>
      <c r="C592" s="457"/>
      <c r="D592" s="458"/>
      <c r="E592" s="219"/>
      <c r="F592" s="264"/>
      <c r="G592" s="259"/>
      <c r="H592" s="259"/>
      <c r="I592" s="265"/>
      <c r="J592" s="259"/>
      <c r="K592" s="260"/>
      <c r="L592" s="218"/>
    </row>
    <row r="593" spans="2:12">
      <c r="B593" s="210"/>
      <c r="C593" s="457"/>
      <c r="D593" s="458"/>
      <c r="E593" s="219"/>
      <c r="F593" s="264"/>
      <c r="G593" s="259"/>
      <c r="H593" s="259"/>
      <c r="I593" s="265"/>
      <c r="J593" s="259"/>
      <c r="K593" s="260"/>
      <c r="L593" s="218"/>
    </row>
    <row r="594" spans="2:12">
      <c r="B594" s="210"/>
      <c r="C594" s="457"/>
      <c r="D594" s="458"/>
      <c r="E594" s="219"/>
      <c r="F594" s="264"/>
      <c r="G594" s="259"/>
      <c r="H594" s="259"/>
      <c r="I594" s="265"/>
      <c r="J594" s="259"/>
      <c r="K594" s="260"/>
      <c r="L594" s="218"/>
    </row>
    <row r="595" spans="2:12">
      <c r="B595" s="210"/>
      <c r="C595" s="457"/>
      <c r="D595" s="458"/>
      <c r="E595" s="219"/>
      <c r="F595" s="264"/>
      <c r="G595" s="259"/>
      <c r="H595" s="259"/>
      <c r="I595" s="265"/>
      <c r="J595" s="259"/>
      <c r="K595" s="260"/>
      <c r="L595" s="218"/>
    </row>
    <row r="596" spans="2:12">
      <c r="B596" s="210"/>
      <c r="C596" s="457"/>
      <c r="D596" s="458"/>
      <c r="E596" s="219"/>
      <c r="F596" s="264"/>
      <c r="G596" s="259"/>
      <c r="H596" s="259"/>
      <c r="I596" s="265"/>
      <c r="J596" s="259"/>
      <c r="K596" s="260"/>
      <c r="L596" s="218"/>
    </row>
    <row r="597" spans="2:12">
      <c r="B597" s="210"/>
      <c r="C597" s="457"/>
      <c r="D597" s="458"/>
      <c r="E597" s="219"/>
      <c r="F597" s="264"/>
      <c r="G597" s="259"/>
      <c r="H597" s="259"/>
      <c r="I597" s="265"/>
      <c r="J597" s="259"/>
      <c r="K597" s="260"/>
      <c r="L597" s="218"/>
    </row>
    <row r="598" spans="2:12">
      <c r="B598" s="210"/>
      <c r="C598" s="457"/>
      <c r="D598" s="458"/>
      <c r="E598" s="219"/>
      <c r="F598" s="264"/>
      <c r="G598" s="259"/>
      <c r="H598" s="259"/>
      <c r="I598" s="265"/>
      <c r="J598" s="259"/>
      <c r="K598" s="260"/>
      <c r="L598" s="218"/>
    </row>
    <row r="599" spans="2:12">
      <c r="B599" s="210"/>
      <c r="C599" s="457"/>
      <c r="D599" s="458"/>
      <c r="E599" s="219"/>
      <c r="F599" s="264"/>
      <c r="G599" s="259"/>
      <c r="H599" s="259"/>
      <c r="I599" s="265"/>
      <c r="J599" s="259"/>
      <c r="K599" s="260"/>
      <c r="L599" s="218"/>
    </row>
    <row r="600" spans="2:12">
      <c r="B600" s="210"/>
      <c r="C600" s="457"/>
      <c r="D600" s="458"/>
      <c r="E600" s="219"/>
      <c r="F600" s="264"/>
      <c r="G600" s="259"/>
      <c r="H600" s="259"/>
      <c r="I600" s="265"/>
      <c r="J600" s="259"/>
      <c r="K600" s="260"/>
      <c r="L600" s="218"/>
    </row>
    <row r="601" spans="2:12">
      <c r="B601" s="210"/>
      <c r="C601" s="457"/>
      <c r="D601" s="458"/>
      <c r="E601" s="219"/>
      <c r="F601" s="264"/>
      <c r="G601" s="259"/>
      <c r="H601" s="259"/>
      <c r="I601" s="265"/>
      <c r="J601" s="259"/>
      <c r="K601" s="260"/>
      <c r="L601" s="218"/>
    </row>
    <row r="602" spans="2:12">
      <c r="B602" s="210"/>
      <c r="C602" s="457"/>
      <c r="D602" s="458"/>
      <c r="E602" s="219"/>
      <c r="F602" s="264"/>
      <c r="G602" s="259"/>
      <c r="H602" s="259"/>
      <c r="I602" s="265"/>
      <c r="J602" s="259"/>
      <c r="K602" s="260"/>
      <c r="L602" s="218"/>
    </row>
    <row r="603" spans="2:12">
      <c r="B603" s="210"/>
      <c r="C603" s="457"/>
      <c r="D603" s="458"/>
      <c r="E603" s="219"/>
      <c r="F603" s="264"/>
      <c r="G603" s="259"/>
      <c r="H603" s="259"/>
      <c r="I603" s="265"/>
      <c r="J603" s="259"/>
      <c r="K603" s="260"/>
      <c r="L603" s="218"/>
    </row>
    <row r="604" spans="2:12">
      <c r="B604" s="210"/>
      <c r="C604" s="457"/>
      <c r="D604" s="458"/>
      <c r="E604" s="219"/>
      <c r="F604" s="264"/>
      <c r="G604" s="259"/>
      <c r="H604" s="259"/>
      <c r="I604" s="265"/>
      <c r="J604" s="259"/>
      <c r="K604" s="260"/>
      <c r="L604" s="218"/>
    </row>
    <row r="605" spans="2:12">
      <c r="B605" s="210"/>
      <c r="C605" s="457"/>
      <c r="D605" s="458"/>
      <c r="E605" s="219"/>
      <c r="F605" s="264"/>
      <c r="G605" s="259"/>
      <c r="H605" s="259"/>
      <c r="I605" s="265"/>
      <c r="J605" s="259"/>
      <c r="K605" s="260"/>
      <c r="L605" s="218"/>
    </row>
    <row r="606" spans="2:12">
      <c r="B606" s="210"/>
      <c r="C606" s="457"/>
      <c r="D606" s="458"/>
      <c r="E606" s="219"/>
      <c r="F606" s="264"/>
      <c r="G606" s="259"/>
      <c r="H606" s="259"/>
      <c r="I606" s="265"/>
      <c r="J606" s="259"/>
      <c r="K606" s="260"/>
      <c r="L606" s="218"/>
    </row>
    <row r="607" spans="2:12">
      <c r="B607" s="210"/>
      <c r="C607" s="457"/>
      <c r="D607" s="458"/>
      <c r="E607" s="219"/>
      <c r="F607" s="264"/>
      <c r="G607" s="259"/>
      <c r="H607" s="259"/>
      <c r="I607" s="265"/>
      <c r="J607" s="259"/>
      <c r="K607" s="260"/>
      <c r="L607" s="218"/>
    </row>
    <row r="608" spans="2:12">
      <c r="B608" s="210"/>
      <c r="C608" s="457"/>
      <c r="D608" s="458"/>
      <c r="E608" s="219"/>
      <c r="F608" s="264"/>
      <c r="G608" s="259"/>
      <c r="H608" s="259"/>
      <c r="I608" s="265"/>
      <c r="J608" s="259"/>
      <c r="K608" s="260"/>
      <c r="L608" s="218"/>
    </row>
    <row r="609" spans="2:12">
      <c r="B609" s="210"/>
      <c r="C609" s="457"/>
      <c r="D609" s="458"/>
      <c r="E609" s="219"/>
      <c r="F609" s="264"/>
      <c r="G609" s="259"/>
      <c r="H609" s="259"/>
      <c r="I609" s="265"/>
      <c r="J609" s="259"/>
      <c r="K609" s="260"/>
      <c r="L609" s="218"/>
    </row>
    <row r="610" spans="2:12">
      <c r="B610" s="210"/>
      <c r="C610" s="457"/>
      <c r="D610" s="458"/>
      <c r="E610" s="219"/>
      <c r="F610" s="264"/>
      <c r="G610" s="259"/>
      <c r="H610" s="259"/>
      <c r="I610" s="265"/>
      <c r="J610" s="259"/>
      <c r="K610" s="260"/>
      <c r="L610" s="218"/>
    </row>
    <row r="611" spans="2:12">
      <c r="B611" s="210"/>
      <c r="C611" s="457"/>
      <c r="D611" s="458"/>
      <c r="E611" s="219"/>
      <c r="F611" s="264"/>
      <c r="G611" s="259"/>
      <c r="H611" s="259"/>
      <c r="I611" s="265"/>
      <c r="J611" s="259"/>
      <c r="K611" s="260"/>
      <c r="L611" s="218"/>
    </row>
    <row r="612" spans="2:12">
      <c r="B612" s="210"/>
      <c r="C612" s="457"/>
      <c r="D612" s="458"/>
      <c r="E612" s="219"/>
      <c r="F612" s="264"/>
      <c r="G612" s="259"/>
      <c r="H612" s="259"/>
      <c r="I612" s="265"/>
      <c r="J612" s="259"/>
      <c r="K612" s="260"/>
      <c r="L612" s="218"/>
    </row>
    <row r="613" spans="2:12">
      <c r="B613" s="210"/>
      <c r="C613" s="457"/>
      <c r="D613" s="458"/>
      <c r="E613" s="219"/>
      <c r="F613" s="264"/>
      <c r="G613" s="259"/>
      <c r="H613" s="259"/>
      <c r="I613" s="265"/>
      <c r="J613" s="259"/>
      <c r="K613" s="260"/>
      <c r="L613" s="218"/>
    </row>
    <row r="614" spans="2:12">
      <c r="B614" s="210"/>
      <c r="C614" s="457"/>
      <c r="D614" s="458"/>
      <c r="E614" s="219"/>
      <c r="F614" s="264"/>
      <c r="G614" s="259"/>
      <c r="H614" s="259"/>
      <c r="I614" s="265"/>
      <c r="J614" s="259"/>
      <c r="K614" s="260"/>
      <c r="L614" s="218"/>
    </row>
    <row r="615" spans="2:12">
      <c r="B615" s="210"/>
      <c r="C615" s="457"/>
      <c r="D615" s="458"/>
      <c r="E615" s="219"/>
      <c r="F615" s="264"/>
      <c r="G615" s="259"/>
      <c r="H615" s="259"/>
      <c r="I615" s="265"/>
      <c r="J615" s="259"/>
      <c r="K615" s="260"/>
      <c r="L615" s="218"/>
    </row>
    <row r="616" spans="2:12">
      <c r="B616" s="210"/>
      <c r="C616" s="457"/>
      <c r="D616" s="458"/>
      <c r="E616" s="219"/>
      <c r="F616" s="264"/>
      <c r="G616" s="259"/>
      <c r="H616" s="259"/>
      <c r="I616" s="265"/>
      <c r="J616" s="259"/>
      <c r="K616" s="260"/>
      <c r="L616" s="218"/>
    </row>
    <row r="617" spans="2:12">
      <c r="B617" s="210"/>
      <c r="C617" s="457"/>
      <c r="D617" s="458"/>
      <c r="E617" s="219"/>
      <c r="F617" s="264"/>
      <c r="G617" s="259"/>
      <c r="H617" s="259"/>
      <c r="I617" s="265"/>
      <c r="J617" s="259"/>
      <c r="K617" s="260"/>
      <c r="L617" s="218"/>
    </row>
    <row r="618" spans="2:12">
      <c r="B618" s="210"/>
      <c r="C618" s="457"/>
      <c r="D618" s="458"/>
      <c r="E618" s="219"/>
      <c r="F618" s="264"/>
      <c r="G618" s="259"/>
      <c r="H618" s="259"/>
      <c r="I618" s="265"/>
      <c r="J618" s="259"/>
      <c r="K618" s="260"/>
      <c r="L618" s="218"/>
    </row>
    <row r="619" spans="2:12">
      <c r="B619" s="210"/>
      <c r="C619" s="457"/>
      <c r="D619" s="458"/>
      <c r="E619" s="219"/>
      <c r="F619" s="264"/>
      <c r="G619" s="259"/>
      <c r="H619" s="259"/>
      <c r="I619" s="265"/>
      <c r="J619" s="259"/>
      <c r="K619" s="260"/>
      <c r="L619" s="218"/>
    </row>
    <row r="620" spans="2:12">
      <c r="B620" s="210"/>
      <c r="C620" s="457"/>
      <c r="D620" s="458"/>
      <c r="E620" s="219"/>
      <c r="F620" s="264"/>
      <c r="G620" s="259"/>
      <c r="H620" s="259"/>
      <c r="I620" s="265"/>
      <c r="J620" s="259"/>
      <c r="K620" s="260"/>
      <c r="L620" s="218"/>
    </row>
    <row r="621" spans="2:12">
      <c r="B621" s="210"/>
      <c r="C621" s="457"/>
      <c r="D621" s="458"/>
      <c r="E621" s="219"/>
      <c r="F621" s="264"/>
      <c r="G621" s="259"/>
      <c r="H621" s="259"/>
      <c r="I621" s="265"/>
      <c r="J621" s="259"/>
      <c r="K621" s="260"/>
      <c r="L621" s="218"/>
    </row>
    <row r="622" spans="2:12">
      <c r="B622" s="210"/>
      <c r="C622" s="457"/>
      <c r="D622" s="458"/>
      <c r="E622" s="219"/>
      <c r="F622" s="264"/>
      <c r="G622" s="259"/>
      <c r="H622" s="259"/>
      <c r="I622" s="265"/>
      <c r="J622" s="259"/>
      <c r="K622" s="260"/>
      <c r="L622" s="218"/>
    </row>
    <row r="623" spans="2:12">
      <c r="B623" s="210"/>
      <c r="C623" s="457"/>
      <c r="D623" s="458"/>
      <c r="E623" s="219"/>
      <c r="F623" s="264"/>
      <c r="G623" s="259"/>
      <c r="H623" s="259"/>
      <c r="I623" s="265"/>
      <c r="J623" s="259"/>
      <c r="K623" s="260"/>
      <c r="L623" s="218"/>
    </row>
    <row r="624" spans="2:12">
      <c r="B624" s="210"/>
      <c r="C624" s="457"/>
      <c r="D624" s="458"/>
      <c r="E624" s="219"/>
      <c r="F624" s="264"/>
      <c r="G624" s="259"/>
      <c r="H624" s="259"/>
      <c r="I624" s="265"/>
      <c r="J624" s="259"/>
      <c r="K624" s="260"/>
      <c r="L624" s="218"/>
    </row>
    <row r="625" spans="2:12">
      <c r="B625" s="210"/>
      <c r="C625" s="457"/>
      <c r="D625" s="458"/>
      <c r="E625" s="219"/>
      <c r="F625" s="264"/>
      <c r="G625" s="259"/>
      <c r="H625" s="259"/>
      <c r="I625" s="265"/>
      <c r="J625" s="259"/>
      <c r="K625" s="260"/>
      <c r="L625" s="218"/>
    </row>
    <row r="626" spans="2:12">
      <c r="B626" s="210"/>
      <c r="C626" s="457"/>
      <c r="D626" s="458"/>
      <c r="E626" s="219"/>
      <c r="F626" s="264"/>
      <c r="G626" s="259"/>
      <c r="H626" s="259"/>
      <c r="I626" s="265"/>
      <c r="J626" s="259"/>
      <c r="K626" s="260"/>
      <c r="L626" s="218"/>
    </row>
    <row r="627" spans="2:12">
      <c r="B627" s="210"/>
      <c r="C627" s="457"/>
      <c r="D627" s="458"/>
      <c r="E627" s="219"/>
      <c r="F627" s="264"/>
      <c r="G627" s="259"/>
      <c r="H627" s="259"/>
      <c r="I627" s="265"/>
      <c r="J627" s="259"/>
      <c r="K627" s="260"/>
      <c r="L627" s="218"/>
    </row>
    <row r="628" spans="2:12">
      <c r="B628" s="210"/>
      <c r="C628" s="457"/>
      <c r="D628" s="458"/>
      <c r="E628" s="219"/>
      <c r="F628" s="264"/>
      <c r="G628" s="259"/>
      <c r="H628" s="259"/>
      <c r="I628" s="265"/>
      <c r="J628" s="259"/>
      <c r="K628" s="260"/>
      <c r="L628" s="218"/>
    </row>
    <row r="629" spans="2:12">
      <c r="B629" s="210"/>
      <c r="C629" s="457"/>
      <c r="D629" s="458"/>
      <c r="E629" s="219"/>
      <c r="F629" s="264"/>
      <c r="G629" s="259"/>
      <c r="H629" s="259"/>
      <c r="I629" s="265"/>
      <c r="J629" s="259"/>
      <c r="K629" s="260"/>
      <c r="L629" s="218"/>
    </row>
    <row r="630" spans="2:12">
      <c r="B630" s="210"/>
      <c r="C630" s="457"/>
      <c r="D630" s="458"/>
      <c r="E630" s="219"/>
      <c r="F630" s="264"/>
      <c r="G630" s="259"/>
      <c r="H630" s="259"/>
      <c r="I630" s="265"/>
      <c r="J630" s="259"/>
      <c r="K630" s="260"/>
      <c r="L630" s="218"/>
    </row>
    <row r="631" spans="2:12">
      <c r="B631" s="210"/>
      <c r="C631" s="457"/>
      <c r="D631" s="458"/>
      <c r="E631" s="219"/>
      <c r="F631" s="264"/>
      <c r="G631" s="259"/>
      <c r="H631" s="259"/>
      <c r="I631" s="265"/>
      <c r="J631" s="259"/>
      <c r="K631" s="260"/>
      <c r="L631" s="218"/>
    </row>
    <row r="632" spans="2:12">
      <c r="B632" s="210"/>
      <c r="C632" s="457"/>
      <c r="D632" s="458"/>
      <c r="E632" s="219"/>
      <c r="F632" s="264"/>
      <c r="G632" s="259"/>
      <c r="H632" s="259"/>
      <c r="I632" s="265"/>
      <c r="J632" s="259"/>
      <c r="K632" s="260"/>
      <c r="L632" s="218"/>
    </row>
    <row r="633" spans="2:12">
      <c r="B633" s="210"/>
      <c r="C633" s="457"/>
      <c r="D633" s="458"/>
      <c r="E633" s="219"/>
      <c r="F633" s="264"/>
      <c r="G633" s="259"/>
      <c r="H633" s="259"/>
      <c r="I633" s="265"/>
      <c r="J633" s="259"/>
      <c r="K633" s="260"/>
      <c r="L633" s="218"/>
    </row>
    <row r="634" spans="2:12">
      <c r="B634" s="210"/>
      <c r="C634" s="457"/>
      <c r="D634" s="458"/>
      <c r="E634" s="219"/>
      <c r="F634" s="264"/>
      <c r="G634" s="259"/>
      <c r="H634" s="259"/>
      <c r="I634" s="265"/>
      <c r="J634" s="259"/>
      <c r="K634" s="260"/>
      <c r="L634" s="218"/>
    </row>
    <row r="635" spans="2:12">
      <c r="B635" s="210"/>
      <c r="C635" s="457"/>
      <c r="D635" s="458"/>
      <c r="E635" s="219"/>
      <c r="F635" s="264"/>
      <c r="G635" s="259"/>
      <c r="H635" s="259"/>
      <c r="I635" s="265"/>
      <c r="J635" s="259"/>
      <c r="K635" s="260"/>
      <c r="L635" s="218"/>
    </row>
    <row r="636" spans="2:12">
      <c r="B636" s="210"/>
      <c r="C636" s="457"/>
      <c r="D636" s="458"/>
      <c r="E636" s="219"/>
      <c r="F636" s="264"/>
      <c r="G636" s="259"/>
      <c r="H636" s="259"/>
      <c r="I636" s="265"/>
      <c r="J636" s="259"/>
      <c r="K636" s="260"/>
      <c r="L636" s="218"/>
    </row>
    <row r="637" spans="2:12">
      <c r="B637" s="210"/>
      <c r="C637" s="457"/>
      <c r="D637" s="458"/>
      <c r="E637" s="219"/>
      <c r="F637" s="264"/>
      <c r="G637" s="259"/>
      <c r="H637" s="259"/>
      <c r="I637" s="265"/>
      <c r="J637" s="259"/>
      <c r="K637" s="260"/>
      <c r="L637" s="218"/>
    </row>
    <row r="638" spans="2:12">
      <c r="B638" s="210"/>
      <c r="C638" s="457"/>
      <c r="D638" s="458"/>
      <c r="E638" s="219"/>
      <c r="F638" s="264"/>
      <c r="G638" s="259"/>
      <c r="H638" s="259"/>
      <c r="I638" s="265"/>
      <c r="J638" s="259"/>
      <c r="K638" s="260"/>
      <c r="L638" s="218"/>
    </row>
    <row r="639" spans="2:12">
      <c r="B639" s="210"/>
      <c r="C639" s="457"/>
      <c r="D639" s="458"/>
      <c r="E639" s="219"/>
      <c r="F639" s="264"/>
      <c r="G639" s="259"/>
      <c r="H639" s="259"/>
      <c r="I639" s="265"/>
      <c r="J639" s="259"/>
      <c r="K639" s="260"/>
      <c r="L639" s="218"/>
    </row>
    <row r="640" spans="2:12">
      <c r="B640" s="210"/>
      <c r="C640" s="457"/>
      <c r="D640" s="458"/>
      <c r="E640" s="219"/>
      <c r="F640" s="264"/>
      <c r="G640" s="259"/>
      <c r="H640" s="259"/>
      <c r="I640" s="265"/>
      <c r="J640" s="259"/>
      <c r="K640" s="260"/>
      <c r="L640" s="218"/>
    </row>
    <row r="641" spans="2:12">
      <c r="B641" s="210"/>
      <c r="C641" s="457"/>
      <c r="D641" s="458"/>
      <c r="E641" s="219"/>
      <c r="F641" s="264"/>
      <c r="G641" s="259"/>
      <c r="H641" s="259"/>
      <c r="I641" s="265"/>
      <c r="J641" s="259"/>
      <c r="K641" s="260"/>
      <c r="L641" s="218"/>
    </row>
    <row r="642" spans="2:12">
      <c r="B642" s="210"/>
      <c r="C642" s="457"/>
      <c r="D642" s="458"/>
      <c r="E642" s="219"/>
      <c r="F642" s="264"/>
      <c r="G642" s="259"/>
      <c r="H642" s="259"/>
      <c r="I642" s="265"/>
      <c r="J642" s="259"/>
      <c r="K642" s="260"/>
      <c r="L642" s="218"/>
    </row>
    <row r="643" spans="2:12">
      <c r="B643" s="210"/>
      <c r="C643" s="457"/>
      <c r="D643" s="458"/>
      <c r="E643" s="219"/>
      <c r="F643" s="264"/>
      <c r="G643" s="259"/>
      <c r="H643" s="259"/>
      <c r="I643" s="265"/>
      <c r="J643" s="259"/>
      <c r="K643" s="260"/>
      <c r="L643" s="218"/>
    </row>
    <row r="644" spans="2:12">
      <c r="B644" s="210"/>
      <c r="C644" s="457"/>
      <c r="D644" s="458"/>
      <c r="E644" s="219"/>
      <c r="F644" s="264"/>
      <c r="G644" s="259"/>
      <c r="H644" s="259"/>
      <c r="I644" s="265"/>
      <c r="J644" s="259"/>
      <c r="K644" s="260"/>
      <c r="L644" s="218"/>
    </row>
    <row r="645" spans="2:12">
      <c r="B645" s="210"/>
      <c r="C645" s="457"/>
      <c r="D645" s="458"/>
      <c r="E645" s="219"/>
      <c r="F645" s="264"/>
      <c r="G645" s="259"/>
      <c r="H645" s="259"/>
      <c r="I645" s="265"/>
      <c r="J645" s="259"/>
      <c r="K645" s="260"/>
      <c r="L645" s="218"/>
    </row>
    <row r="646" spans="2:12">
      <c r="B646" s="210"/>
      <c r="C646" s="457"/>
      <c r="D646" s="458"/>
      <c r="E646" s="219"/>
      <c r="F646" s="264"/>
      <c r="G646" s="259"/>
      <c r="H646" s="259"/>
      <c r="I646" s="265"/>
      <c r="J646" s="259"/>
      <c r="K646" s="260"/>
      <c r="L646" s="218"/>
    </row>
    <row r="647" spans="2:12">
      <c r="B647" s="210"/>
      <c r="C647" s="457"/>
      <c r="D647" s="458"/>
      <c r="E647" s="219"/>
      <c r="F647" s="264"/>
      <c r="G647" s="259"/>
      <c r="H647" s="259"/>
      <c r="I647" s="265"/>
      <c r="J647" s="259"/>
      <c r="K647" s="260"/>
      <c r="L647" s="218"/>
    </row>
    <row r="648" spans="2:12">
      <c r="B648" s="210"/>
      <c r="C648" s="457"/>
      <c r="D648" s="458"/>
      <c r="E648" s="219"/>
      <c r="F648" s="264"/>
      <c r="G648" s="259"/>
      <c r="H648" s="259"/>
      <c r="I648" s="265"/>
      <c r="J648" s="259"/>
      <c r="K648" s="260"/>
      <c r="L648" s="218"/>
    </row>
    <row r="649" spans="2:12">
      <c r="B649" s="210"/>
      <c r="C649" s="457"/>
      <c r="D649" s="458"/>
      <c r="E649" s="219"/>
      <c r="F649" s="264"/>
      <c r="G649" s="259"/>
      <c r="H649" s="259"/>
      <c r="I649" s="265"/>
      <c r="J649" s="259"/>
      <c r="K649" s="260"/>
      <c r="L649" s="218"/>
    </row>
    <row r="650" spans="2:12">
      <c r="B650" s="210"/>
      <c r="C650" s="457"/>
      <c r="D650" s="458"/>
      <c r="E650" s="219"/>
      <c r="F650" s="264"/>
      <c r="G650" s="259"/>
      <c r="H650" s="259"/>
      <c r="I650" s="265"/>
      <c r="J650" s="259"/>
      <c r="K650" s="260"/>
      <c r="L650" s="218"/>
    </row>
    <row r="651" spans="2:12">
      <c r="B651" s="210"/>
      <c r="C651" s="457"/>
      <c r="D651" s="458"/>
      <c r="E651" s="219"/>
      <c r="F651" s="264"/>
      <c r="G651" s="259"/>
      <c r="H651" s="259"/>
      <c r="I651" s="265"/>
      <c r="J651" s="259"/>
      <c r="K651" s="260"/>
      <c r="L651" s="218"/>
    </row>
    <row r="652" spans="2:12">
      <c r="B652" s="210"/>
      <c r="C652" s="457"/>
      <c r="D652" s="458"/>
      <c r="E652" s="219"/>
      <c r="F652" s="264"/>
      <c r="G652" s="259"/>
      <c r="H652" s="259"/>
      <c r="I652" s="265"/>
      <c r="J652" s="259"/>
      <c r="K652" s="260"/>
      <c r="L652" s="218"/>
    </row>
    <row r="653" spans="2:12">
      <c r="B653" s="210"/>
      <c r="C653" s="457"/>
      <c r="D653" s="458"/>
      <c r="E653" s="219"/>
      <c r="F653" s="264"/>
      <c r="G653" s="259"/>
      <c r="H653" s="259"/>
      <c r="I653" s="265"/>
      <c r="J653" s="259"/>
      <c r="K653" s="260"/>
      <c r="L653" s="218"/>
    </row>
    <row r="654" spans="2:12">
      <c r="B654" s="210"/>
      <c r="C654" s="457"/>
      <c r="D654" s="458"/>
      <c r="E654" s="219"/>
      <c r="F654" s="264"/>
      <c r="G654" s="259"/>
      <c r="H654" s="259"/>
      <c r="I654" s="265"/>
      <c r="J654" s="259"/>
      <c r="K654" s="260"/>
      <c r="L654" s="218"/>
    </row>
    <row r="655" spans="2:12">
      <c r="B655" s="210"/>
      <c r="C655" s="457"/>
      <c r="D655" s="458"/>
      <c r="E655" s="219"/>
      <c r="F655" s="264"/>
      <c r="G655" s="259"/>
      <c r="H655" s="259"/>
      <c r="I655" s="265"/>
      <c r="J655" s="259"/>
      <c r="K655" s="260"/>
      <c r="L655" s="218"/>
    </row>
    <row r="656" spans="2:12">
      <c r="B656" s="210"/>
      <c r="C656" s="457"/>
      <c r="D656" s="458"/>
      <c r="E656" s="219"/>
      <c r="F656" s="264"/>
      <c r="G656" s="259"/>
      <c r="H656" s="259"/>
      <c r="I656" s="265"/>
      <c r="J656" s="259"/>
      <c r="K656" s="260"/>
      <c r="L656" s="218"/>
    </row>
    <row r="657" spans="2:12">
      <c r="B657" s="210"/>
      <c r="C657" s="457"/>
      <c r="D657" s="458"/>
      <c r="E657" s="219"/>
      <c r="F657" s="264"/>
      <c r="G657" s="259"/>
      <c r="H657" s="259"/>
      <c r="I657" s="265"/>
      <c r="J657" s="259"/>
      <c r="K657" s="260"/>
      <c r="L657" s="218"/>
    </row>
    <row r="658" spans="2:12">
      <c r="B658" s="210"/>
      <c r="C658" s="457"/>
      <c r="D658" s="458"/>
      <c r="E658" s="219"/>
      <c r="F658" s="264"/>
      <c r="G658" s="259"/>
      <c r="H658" s="259"/>
      <c r="I658" s="265"/>
      <c r="J658" s="259"/>
      <c r="K658" s="260"/>
      <c r="L658" s="218"/>
    </row>
    <row r="659" spans="2:12">
      <c r="B659" s="210"/>
      <c r="C659" s="457"/>
      <c r="D659" s="458"/>
      <c r="E659" s="219"/>
      <c r="F659" s="264"/>
      <c r="G659" s="259"/>
      <c r="H659" s="259"/>
      <c r="I659" s="265"/>
      <c r="J659" s="259"/>
      <c r="K659" s="260"/>
      <c r="L659" s="218"/>
    </row>
    <row r="660" spans="2:12">
      <c r="B660" s="210"/>
      <c r="C660" s="457"/>
      <c r="D660" s="458"/>
      <c r="E660" s="219"/>
      <c r="F660" s="264"/>
      <c r="G660" s="259"/>
      <c r="H660" s="259"/>
      <c r="I660" s="265"/>
      <c r="J660" s="259"/>
      <c r="K660" s="260"/>
      <c r="L660" s="218"/>
    </row>
    <row r="661" spans="2:12">
      <c r="B661" s="210"/>
      <c r="C661" s="457"/>
      <c r="D661" s="458"/>
      <c r="E661" s="219"/>
      <c r="F661" s="264"/>
      <c r="G661" s="259"/>
      <c r="H661" s="259"/>
      <c r="I661" s="265"/>
      <c r="J661" s="259"/>
      <c r="K661" s="260"/>
      <c r="L661" s="218"/>
    </row>
    <row r="662" spans="2:12">
      <c r="B662" s="210"/>
      <c r="C662" s="457"/>
      <c r="D662" s="458"/>
      <c r="E662" s="219"/>
      <c r="F662" s="264"/>
      <c r="G662" s="259"/>
      <c r="H662" s="259"/>
      <c r="I662" s="265"/>
      <c r="J662" s="259"/>
      <c r="K662" s="260"/>
      <c r="L662" s="218"/>
    </row>
    <row r="663" spans="2:12">
      <c r="B663" s="210"/>
      <c r="C663" s="457"/>
      <c r="D663" s="458"/>
      <c r="E663" s="219"/>
      <c r="F663" s="264"/>
      <c r="G663" s="259"/>
      <c r="H663" s="259"/>
      <c r="I663" s="265"/>
      <c r="J663" s="259"/>
      <c r="K663" s="260"/>
      <c r="L663" s="218"/>
    </row>
    <row r="664" spans="2:12">
      <c r="B664" s="210"/>
      <c r="C664" s="457"/>
      <c r="D664" s="458"/>
      <c r="E664" s="219"/>
      <c r="F664" s="264"/>
      <c r="G664" s="259"/>
      <c r="H664" s="259"/>
      <c r="I664" s="265"/>
      <c r="J664" s="259"/>
      <c r="K664" s="260"/>
      <c r="L664" s="218"/>
    </row>
    <row r="665" spans="2:12">
      <c r="B665" s="210"/>
      <c r="C665" s="457"/>
      <c r="D665" s="458"/>
      <c r="E665" s="219"/>
      <c r="F665" s="264"/>
      <c r="G665" s="259"/>
      <c r="H665" s="259"/>
      <c r="I665" s="265"/>
      <c r="J665" s="259"/>
      <c r="K665" s="260"/>
      <c r="L665" s="218"/>
    </row>
    <row r="666" spans="2:12">
      <c r="B666" s="210"/>
      <c r="C666" s="457"/>
      <c r="D666" s="458"/>
      <c r="E666" s="219"/>
      <c r="F666" s="264"/>
      <c r="G666" s="259"/>
      <c r="H666" s="259"/>
      <c r="I666" s="265"/>
      <c r="J666" s="259"/>
      <c r="K666" s="260"/>
      <c r="L666" s="218"/>
    </row>
    <row r="667" spans="2:12">
      <c r="B667" s="210"/>
      <c r="C667" s="457"/>
      <c r="D667" s="458"/>
      <c r="E667" s="219"/>
      <c r="F667" s="264"/>
      <c r="G667" s="259"/>
      <c r="H667" s="259"/>
      <c r="I667" s="265"/>
      <c r="J667" s="259"/>
      <c r="K667" s="260"/>
      <c r="L667" s="218"/>
    </row>
    <row r="668" spans="2:12">
      <c r="B668" s="210"/>
      <c r="C668" s="457"/>
      <c r="D668" s="458"/>
      <c r="E668" s="219"/>
      <c r="F668" s="264"/>
      <c r="G668" s="259"/>
      <c r="H668" s="259"/>
      <c r="I668" s="265"/>
      <c r="J668" s="259"/>
      <c r="K668" s="260"/>
      <c r="L668" s="218"/>
    </row>
    <row r="669" spans="2:12">
      <c r="B669" s="210"/>
      <c r="C669" s="457"/>
      <c r="D669" s="458"/>
      <c r="E669" s="219"/>
      <c r="F669" s="264"/>
      <c r="G669" s="259"/>
      <c r="H669" s="259"/>
      <c r="I669" s="265"/>
      <c r="J669" s="259"/>
      <c r="K669" s="260"/>
      <c r="L669" s="218"/>
    </row>
    <row r="670" spans="2:12">
      <c r="B670" s="210"/>
      <c r="C670" s="457"/>
      <c r="D670" s="458"/>
      <c r="E670" s="219"/>
      <c r="F670" s="264"/>
      <c r="G670" s="259"/>
      <c r="H670" s="259"/>
      <c r="I670" s="265"/>
      <c r="J670" s="259"/>
      <c r="K670" s="260"/>
      <c r="L670" s="218"/>
    </row>
    <row r="671" spans="2:12">
      <c r="B671" s="210"/>
      <c r="C671" s="457"/>
      <c r="D671" s="458"/>
      <c r="E671" s="219"/>
      <c r="F671" s="264"/>
      <c r="G671" s="259"/>
      <c r="H671" s="259"/>
      <c r="I671" s="265"/>
      <c r="J671" s="259"/>
      <c r="K671" s="260"/>
      <c r="L671" s="218"/>
    </row>
    <row r="672" spans="2:12">
      <c r="B672" s="210"/>
      <c r="C672" s="457"/>
      <c r="D672" s="458"/>
      <c r="E672" s="219"/>
      <c r="F672" s="264"/>
      <c r="G672" s="259"/>
      <c r="H672" s="259"/>
      <c r="I672" s="265"/>
      <c r="J672" s="259"/>
      <c r="K672" s="260"/>
      <c r="L672" s="218"/>
    </row>
    <row r="673" spans="2:12">
      <c r="B673" s="210"/>
      <c r="C673" s="457"/>
      <c r="D673" s="458"/>
      <c r="E673" s="219"/>
      <c r="F673" s="264"/>
      <c r="G673" s="259"/>
      <c r="H673" s="259"/>
      <c r="I673" s="265"/>
      <c r="J673" s="259"/>
      <c r="K673" s="260"/>
      <c r="L673" s="218"/>
    </row>
    <row r="674" spans="2:12">
      <c r="B674" s="210"/>
      <c r="C674" s="457"/>
      <c r="D674" s="458"/>
      <c r="E674" s="219"/>
      <c r="F674" s="264"/>
      <c r="G674" s="259"/>
      <c r="H674" s="259"/>
      <c r="I674" s="265"/>
      <c r="J674" s="259"/>
      <c r="K674" s="260"/>
      <c r="L674" s="218"/>
    </row>
    <row r="675" spans="2:12">
      <c r="B675" s="210"/>
      <c r="C675" s="457"/>
      <c r="D675" s="458"/>
      <c r="E675" s="219"/>
      <c r="F675" s="264"/>
      <c r="G675" s="259"/>
      <c r="H675" s="259"/>
      <c r="I675" s="265"/>
      <c r="J675" s="259"/>
      <c r="K675" s="260"/>
      <c r="L675" s="218"/>
    </row>
    <row r="676" spans="2:12">
      <c r="B676" s="210"/>
      <c r="C676" s="457"/>
      <c r="D676" s="458"/>
      <c r="E676" s="219"/>
      <c r="F676" s="264"/>
      <c r="G676" s="259"/>
      <c r="H676" s="259"/>
      <c r="I676" s="265"/>
      <c r="J676" s="259"/>
      <c r="K676" s="260"/>
      <c r="L676" s="218"/>
    </row>
    <row r="677" spans="2:12">
      <c r="B677" s="210"/>
      <c r="C677" s="457"/>
      <c r="D677" s="458"/>
      <c r="E677" s="219"/>
      <c r="F677" s="264"/>
      <c r="G677" s="259"/>
      <c r="H677" s="259"/>
      <c r="I677" s="265"/>
      <c r="J677" s="259"/>
      <c r="K677" s="260"/>
      <c r="L677" s="218"/>
    </row>
    <row r="678" spans="2:12">
      <c r="B678" s="210"/>
      <c r="C678" s="457"/>
      <c r="D678" s="458"/>
      <c r="E678" s="219"/>
      <c r="F678" s="264"/>
      <c r="G678" s="259"/>
      <c r="H678" s="259"/>
      <c r="I678" s="265"/>
      <c r="J678" s="259"/>
      <c r="K678" s="260"/>
      <c r="L678" s="218"/>
    </row>
    <row r="679" spans="2:12">
      <c r="B679" s="210"/>
      <c r="C679" s="457"/>
      <c r="D679" s="458"/>
      <c r="E679" s="219"/>
      <c r="F679" s="264"/>
      <c r="G679" s="259"/>
      <c r="H679" s="259"/>
      <c r="I679" s="265"/>
      <c r="J679" s="259"/>
      <c r="K679" s="260"/>
      <c r="L679" s="218"/>
    </row>
    <row r="680" spans="2:12">
      <c r="B680" s="210"/>
      <c r="C680" s="457"/>
      <c r="D680" s="458"/>
      <c r="E680" s="219"/>
      <c r="F680" s="264"/>
      <c r="G680" s="259"/>
      <c r="H680" s="259"/>
      <c r="I680" s="265"/>
      <c r="J680" s="259"/>
      <c r="K680" s="260"/>
      <c r="L680" s="218"/>
    </row>
    <row r="681" spans="2:12">
      <c r="B681" s="210"/>
      <c r="C681" s="457"/>
      <c r="D681" s="458"/>
      <c r="E681" s="219"/>
      <c r="F681" s="264"/>
      <c r="G681" s="259"/>
      <c r="H681" s="259"/>
      <c r="I681" s="265"/>
      <c r="J681" s="259"/>
      <c r="K681" s="260"/>
      <c r="L681" s="218"/>
    </row>
    <row r="682" spans="2:12">
      <c r="B682" s="210"/>
      <c r="C682" s="457"/>
      <c r="D682" s="458"/>
      <c r="E682" s="219"/>
      <c r="F682" s="264"/>
      <c r="G682" s="259"/>
      <c r="H682" s="259"/>
      <c r="I682" s="265"/>
      <c r="J682" s="259"/>
      <c r="K682" s="260"/>
      <c r="L682" s="218"/>
    </row>
    <row r="683" spans="2:12">
      <c r="B683" s="210"/>
      <c r="C683" s="457"/>
      <c r="D683" s="458"/>
      <c r="E683" s="219"/>
      <c r="F683" s="264"/>
      <c r="G683" s="259"/>
      <c r="H683" s="259"/>
      <c r="I683" s="265"/>
      <c r="J683" s="259"/>
      <c r="K683" s="260"/>
      <c r="L683" s="218"/>
    </row>
    <row r="684" spans="2:12">
      <c r="B684" s="210"/>
      <c r="C684" s="457"/>
      <c r="D684" s="458"/>
      <c r="E684" s="219"/>
      <c r="F684" s="264"/>
      <c r="G684" s="259"/>
      <c r="H684" s="259"/>
      <c r="I684" s="265"/>
      <c r="J684" s="259"/>
      <c r="K684" s="260"/>
      <c r="L684" s="218"/>
    </row>
    <row r="685" spans="2:12">
      <c r="B685" s="210"/>
      <c r="C685" s="457"/>
      <c r="D685" s="458"/>
      <c r="E685" s="219"/>
      <c r="F685" s="264"/>
      <c r="G685" s="259"/>
      <c r="H685" s="259"/>
      <c r="I685" s="265"/>
      <c r="J685" s="259"/>
      <c r="K685" s="260"/>
      <c r="L685" s="218"/>
    </row>
    <row r="686" spans="2:12">
      <c r="B686" s="210"/>
      <c r="C686" s="457"/>
      <c r="D686" s="458"/>
      <c r="E686" s="219"/>
      <c r="F686" s="264"/>
      <c r="G686" s="259"/>
      <c r="H686" s="259"/>
      <c r="I686" s="265"/>
      <c r="J686" s="259"/>
      <c r="K686" s="260"/>
      <c r="L686" s="218"/>
    </row>
    <row r="687" spans="2:12">
      <c r="B687" s="210"/>
      <c r="C687" s="457"/>
      <c r="D687" s="458"/>
      <c r="E687" s="219"/>
      <c r="F687" s="264"/>
      <c r="G687" s="259"/>
      <c r="H687" s="259"/>
      <c r="I687" s="265"/>
      <c r="J687" s="259"/>
      <c r="K687" s="260"/>
      <c r="L687" s="218"/>
    </row>
    <row r="688" spans="2:12">
      <c r="B688" s="210"/>
      <c r="C688" s="457"/>
      <c r="D688" s="458"/>
      <c r="E688" s="219"/>
      <c r="F688" s="264"/>
      <c r="G688" s="259"/>
      <c r="H688" s="259"/>
      <c r="I688" s="265"/>
      <c r="J688" s="259"/>
      <c r="K688" s="260"/>
      <c r="L688" s="218"/>
    </row>
    <row r="689" spans="2:12">
      <c r="B689" s="210"/>
      <c r="C689" s="457"/>
      <c r="D689" s="458"/>
      <c r="E689" s="219"/>
      <c r="F689" s="264"/>
      <c r="G689" s="259"/>
      <c r="H689" s="259"/>
      <c r="I689" s="265"/>
      <c r="J689" s="259"/>
      <c r="K689" s="260"/>
      <c r="L689" s="218"/>
    </row>
    <row r="690" spans="2:12">
      <c r="B690" s="210"/>
      <c r="C690" s="457"/>
      <c r="D690" s="458"/>
      <c r="E690" s="219"/>
      <c r="F690" s="264"/>
      <c r="G690" s="259"/>
      <c r="H690" s="259"/>
      <c r="I690" s="265"/>
      <c r="J690" s="259"/>
      <c r="K690" s="260"/>
      <c r="L690" s="218"/>
    </row>
    <row r="691" spans="2:12">
      <c r="B691" s="210"/>
      <c r="C691" s="457"/>
      <c r="D691" s="458"/>
      <c r="E691" s="219"/>
      <c r="F691" s="264"/>
      <c r="G691" s="259"/>
      <c r="H691" s="259"/>
      <c r="I691" s="265"/>
      <c r="J691" s="259"/>
      <c r="K691" s="260"/>
      <c r="L691" s="218"/>
    </row>
    <row r="692" spans="2:12">
      <c r="B692" s="210"/>
      <c r="C692" s="457"/>
      <c r="D692" s="458"/>
      <c r="E692" s="219"/>
      <c r="F692" s="264"/>
      <c r="G692" s="259"/>
      <c r="H692" s="259"/>
      <c r="I692" s="265"/>
      <c r="J692" s="259"/>
      <c r="K692" s="260"/>
      <c r="L692" s="218"/>
    </row>
    <row r="693" spans="2:12">
      <c r="B693" s="210"/>
      <c r="C693" s="457"/>
      <c r="D693" s="458"/>
      <c r="E693" s="219"/>
      <c r="F693" s="264"/>
      <c r="G693" s="259"/>
      <c r="H693" s="259"/>
      <c r="I693" s="265"/>
      <c r="J693" s="259"/>
      <c r="K693" s="260"/>
      <c r="L693" s="218"/>
    </row>
    <row r="694" spans="2:12">
      <c r="B694" s="210"/>
      <c r="C694" s="457"/>
      <c r="D694" s="458"/>
      <c r="E694" s="219"/>
      <c r="F694" s="264"/>
      <c r="G694" s="259"/>
      <c r="H694" s="259"/>
      <c r="I694" s="265"/>
      <c r="J694" s="259"/>
      <c r="K694" s="260"/>
      <c r="L694" s="218"/>
    </row>
    <row r="695" spans="2:12">
      <c r="B695" s="210"/>
      <c r="C695" s="457"/>
      <c r="D695" s="458"/>
      <c r="E695" s="219"/>
      <c r="F695" s="264"/>
      <c r="G695" s="259"/>
      <c r="H695" s="259"/>
      <c r="I695" s="265"/>
      <c r="J695" s="259"/>
      <c r="K695" s="260"/>
      <c r="L695" s="218"/>
    </row>
    <row r="696" spans="2:12">
      <c r="B696" s="210"/>
      <c r="C696" s="457"/>
      <c r="D696" s="458"/>
      <c r="E696" s="219"/>
      <c r="F696" s="264"/>
      <c r="G696" s="259"/>
      <c r="H696" s="259"/>
      <c r="I696" s="265"/>
      <c r="J696" s="259"/>
      <c r="K696" s="260"/>
      <c r="L696" s="218"/>
    </row>
    <row r="697" spans="2:12">
      <c r="B697" s="210"/>
      <c r="C697" s="457"/>
      <c r="D697" s="458"/>
      <c r="E697" s="219"/>
      <c r="F697" s="264"/>
      <c r="G697" s="259"/>
      <c r="H697" s="259"/>
      <c r="I697" s="265"/>
      <c r="J697" s="259"/>
      <c r="K697" s="260"/>
      <c r="L697" s="218"/>
    </row>
    <row r="698" spans="2:12">
      <c r="B698" s="210"/>
      <c r="C698" s="457"/>
      <c r="D698" s="458"/>
      <c r="E698" s="219"/>
      <c r="F698" s="264"/>
      <c r="G698" s="259"/>
      <c r="H698" s="259"/>
      <c r="I698" s="265"/>
      <c r="J698" s="259"/>
      <c r="K698" s="260"/>
      <c r="L698" s="218"/>
    </row>
    <row r="699" spans="2:12">
      <c r="B699" s="210"/>
      <c r="C699" s="457"/>
      <c r="D699" s="458"/>
      <c r="E699" s="219"/>
      <c r="F699" s="264"/>
      <c r="G699" s="259"/>
      <c r="H699" s="259"/>
      <c r="I699" s="265"/>
      <c r="J699" s="259"/>
      <c r="K699" s="260"/>
      <c r="L699" s="218"/>
    </row>
    <row r="700" spans="2:12">
      <c r="B700" s="210"/>
      <c r="C700" s="457"/>
      <c r="D700" s="458"/>
      <c r="E700" s="219"/>
      <c r="F700" s="264"/>
      <c r="G700" s="259"/>
      <c r="H700" s="259"/>
      <c r="I700" s="265"/>
      <c r="J700" s="259"/>
      <c r="K700" s="260"/>
      <c r="L700" s="218"/>
    </row>
    <row r="701" spans="2:12">
      <c r="B701" s="210"/>
      <c r="C701" s="457"/>
      <c r="D701" s="458"/>
      <c r="E701" s="219"/>
      <c r="F701" s="264"/>
      <c r="G701" s="259"/>
      <c r="H701" s="259"/>
      <c r="I701" s="265"/>
      <c r="J701" s="259"/>
      <c r="K701" s="260"/>
      <c r="L701" s="218"/>
    </row>
    <row r="702" spans="2:12">
      <c r="B702" s="210"/>
      <c r="C702" s="457"/>
      <c r="D702" s="458"/>
      <c r="E702" s="219"/>
      <c r="F702" s="264"/>
      <c r="G702" s="259"/>
      <c r="H702" s="259"/>
      <c r="I702" s="265"/>
      <c r="J702" s="259"/>
      <c r="K702" s="260"/>
      <c r="L702" s="218"/>
    </row>
    <row r="703" spans="2:12">
      <c r="B703" s="210"/>
      <c r="C703" s="457"/>
      <c r="D703" s="458"/>
      <c r="E703" s="219"/>
      <c r="F703" s="264"/>
      <c r="G703" s="259"/>
      <c r="H703" s="259"/>
      <c r="I703" s="265"/>
      <c r="J703" s="259"/>
      <c r="K703" s="260"/>
      <c r="L703" s="218"/>
    </row>
  </sheetData>
  <mergeCells count="661">
    <mergeCell ref="C207:D207"/>
    <mergeCell ref="C209:D209"/>
    <mergeCell ref="C130:D130"/>
    <mergeCell ref="C140:D140"/>
    <mergeCell ref="C156:D156"/>
    <mergeCell ref="C157:D157"/>
    <mergeCell ref="C159:D159"/>
    <mergeCell ref="C160:D160"/>
    <mergeCell ref="C163:D163"/>
    <mergeCell ref="C164:D164"/>
    <mergeCell ref="C165:D165"/>
    <mergeCell ref="C155:D155"/>
    <mergeCell ref="C166:D166"/>
    <mergeCell ref="C151:D151"/>
    <mergeCell ref="C176:D176"/>
    <mergeCell ref="C177:D177"/>
    <mergeCell ref="C178:D178"/>
    <mergeCell ref="C152:D152"/>
    <mergeCell ref="C167:D167"/>
    <mergeCell ref="C180:D180"/>
    <mergeCell ref="C187:D187"/>
    <mergeCell ref="C126:D126"/>
    <mergeCell ref="C145:D145"/>
    <mergeCell ref="C146:D146"/>
    <mergeCell ref="C144:D144"/>
    <mergeCell ref="C143:D143"/>
    <mergeCell ref="C128:D128"/>
    <mergeCell ref="C149:D149"/>
    <mergeCell ref="C150:D150"/>
    <mergeCell ref="C153:D153"/>
    <mergeCell ref="C147:D147"/>
    <mergeCell ref="C127:D127"/>
    <mergeCell ref="C138:D138"/>
    <mergeCell ref="C133:D133"/>
    <mergeCell ref="C135:D135"/>
    <mergeCell ref="C136:D136"/>
    <mergeCell ref="C137:D137"/>
    <mergeCell ref="C141:D141"/>
    <mergeCell ref="C129:D129"/>
    <mergeCell ref="C148:D148"/>
    <mergeCell ref="C139:D139"/>
    <mergeCell ref="C142:D142"/>
    <mergeCell ref="C132:D132"/>
    <mergeCell ref="C134:D134"/>
    <mergeCell ref="C131:D131"/>
    <mergeCell ref="C118:D118"/>
    <mergeCell ref="C117:D117"/>
    <mergeCell ref="C122:D122"/>
    <mergeCell ref="C125:D125"/>
    <mergeCell ref="C95:D95"/>
    <mergeCell ref="C99:D99"/>
    <mergeCell ref="C103:D103"/>
    <mergeCell ref="C116:D116"/>
    <mergeCell ref="C113:D113"/>
    <mergeCell ref="C114:D114"/>
    <mergeCell ref="C111:D111"/>
    <mergeCell ref="C102:D102"/>
    <mergeCell ref="C101:D101"/>
    <mergeCell ref="C107:D107"/>
    <mergeCell ref="C108:D108"/>
    <mergeCell ref="C124:D124"/>
    <mergeCell ref="C121:D121"/>
    <mergeCell ref="C123:D123"/>
    <mergeCell ref="C119:D119"/>
    <mergeCell ref="C112:D112"/>
    <mergeCell ref="C109:D109"/>
    <mergeCell ref="C110:D110"/>
    <mergeCell ref="C120:D120"/>
    <mergeCell ref="C49:D49"/>
    <mergeCell ref="C104:D104"/>
    <mergeCell ref="C79:D79"/>
    <mergeCell ref="C81:D81"/>
    <mergeCell ref="C82:D82"/>
    <mergeCell ref="C50:D50"/>
    <mergeCell ref="C51:D51"/>
    <mergeCell ref="C78:D78"/>
    <mergeCell ref="C90:D90"/>
    <mergeCell ref="C92:D92"/>
    <mergeCell ref="C93:D93"/>
    <mergeCell ref="C96:D96"/>
    <mergeCell ref="C97:D97"/>
    <mergeCell ref="C98:D98"/>
    <mergeCell ref="C94:D94"/>
    <mergeCell ref="C100:D100"/>
    <mergeCell ref="C13:D13"/>
    <mergeCell ref="C41:D41"/>
    <mergeCell ref="C70:D70"/>
    <mergeCell ref="C43:D43"/>
    <mergeCell ref="C75:D75"/>
    <mergeCell ref="C45:D45"/>
    <mergeCell ref="C47:D47"/>
    <mergeCell ref="C105:D105"/>
    <mergeCell ref="C106:D106"/>
    <mergeCell ref="C22:D22"/>
    <mergeCell ref="C23:D23"/>
    <mergeCell ref="C14:D14"/>
    <mergeCell ref="C18:D18"/>
    <mergeCell ref="C15:D15"/>
    <mergeCell ref="C16:D16"/>
    <mergeCell ref="C17:D17"/>
    <mergeCell ref="C29:D29"/>
    <mergeCell ref="C30:D30"/>
    <mergeCell ref="C83:D83"/>
    <mergeCell ref="C88:D88"/>
    <mergeCell ref="C38:D38"/>
    <mergeCell ref="C24:D24"/>
    <mergeCell ref="C25:D25"/>
    <mergeCell ref="C26:D26"/>
    <mergeCell ref="B8:B9"/>
    <mergeCell ref="B6:L6"/>
    <mergeCell ref="B7:L7"/>
    <mergeCell ref="C8:D9"/>
    <mergeCell ref="E8:E9"/>
    <mergeCell ref="C37:D37"/>
    <mergeCell ref="B1:L1"/>
    <mergeCell ref="B2:L2"/>
    <mergeCell ref="B4:L4"/>
    <mergeCell ref="B5:L5"/>
    <mergeCell ref="B3:L3"/>
    <mergeCell ref="C12:D12"/>
    <mergeCell ref="C32:D32"/>
    <mergeCell ref="C31:D31"/>
    <mergeCell ref="C33:D33"/>
    <mergeCell ref="C34:D34"/>
    <mergeCell ref="C35:D35"/>
    <mergeCell ref="C11:D11"/>
    <mergeCell ref="F8:F9"/>
    <mergeCell ref="L8:L9"/>
    <mergeCell ref="C10:D10"/>
    <mergeCell ref="C19:D19"/>
    <mergeCell ref="C20:D20"/>
    <mergeCell ref="C21:D21"/>
    <mergeCell ref="C27:D27"/>
    <mergeCell ref="C28:D28"/>
    <mergeCell ref="C39:D39"/>
    <mergeCell ref="C40:D40"/>
    <mergeCell ref="C44:D44"/>
    <mergeCell ref="C46:D46"/>
    <mergeCell ref="C42:D42"/>
    <mergeCell ref="C36:D36"/>
    <mergeCell ref="C91:D91"/>
    <mergeCell ref="C68:D68"/>
    <mergeCell ref="C69:D69"/>
    <mergeCell ref="C72:D72"/>
    <mergeCell ref="C73:D73"/>
    <mergeCell ref="C74:D74"/>
    <mergeCell ref="C71:D71"/>
    <mergeCell ref="C76:D76"/>
    <mergeCell ref="C77:D77"/>
    <mergeCell ref="C80:D80"/>
    <mergeCell ref="C48:D48"/>
    <mergeCell ref="C84:D84"/>
    <mergeCell ref="C85:D85"/>
    <mergeCell ref="C87:D87"/>
    <mergeCell ref="C86:D86"/>
    <mergeCell ref="C89:D89"/>
    <mergeCell ref="C218:D218"/>
    <mergeCell ref="C219:D219"/>
    <mergeCell ref="C220:D220"/>
    <mergeCell ref="C182:D182"/>
    <mergeCell ref="C211:D211"/>
    <mergeCell ref="C189:D189"/>
    <mergeCell ref="C193:D193"/>
    <mergeCell ref="C194:D194"/>
    <mergeCell ref="C195:D195"/>
    <mergeCell ref="C197:D197"/>
    <mergeCell ref="C199:D199"/>
    <mergeCell ref="C203:D203"/>
    <mergeCell ref="C192:D192"/>
    <mergeCell ref="C183:D183"/>
    <mergeCell ref="C184:D184"/>
    <mergeCell ref="C185:D185"/>
    <mergeCell ref="C196:D196"/>
    <mergeCell ref="C202:D202"/>
    <mergeCell ref="C217:D217"/>
    <mergeCell ref="C212:D212"/>
    <mergeCell ref="C213:D213"/>
    <mergeCell ref="C214:D214"/>
    <mergeCell ref="C215:D215"/>
    <mergeCell ref="C206:D206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3:D233"/>
    <mergeCell ref="C236:D236"/>
    <mergeCell ref="C237:D237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57:D657"/>
    <mergeCell ref="C658:D658"/>
    <mergeCell ref="C659:D659"/>
    <mergeCell ref="C660:D660"/>
    <mergeCell ref="C665:D665"/>
    <mergeCell ref="C686:D686"/>
    <mergeCell ref="C699:D699"/>
    <mergeCell ref="C700:D700"/>
    <mergeCell ref="C701:D701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69:D669"/>
    <mergeCell ref="C670:D670"/>
    <mergeCell ref="C671:D671"/>
    <mergeCell ref="C672:D672"/>
    <mergeCell ref="C673:D673"/>
    <mergeCell ref="C674:D674"/>
    <mergeCell ref="C702:D702"/>
    <mergeCell ref="C703:D703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221:D221"/>
    <mergeCell ref="C154:D154"/>
    <mergeCell ref="C675:D675"/>
    <mergeCell ref="C676:D676"/>
    <mergeCell ref="C645:D645"/>
    <mergeCell ref="C646:D646"/>
    <mergeCell ref="C647:D647"/>
    <mergeCell ref="C648:D648"/>
    <mergeCell ref="C649:D649"/>
    <mergeCell ref="C650:D650"/>
    <mergeCell ref="C666:D666"/>
    <mergeCell ref="C667:D667"/>
    <mergeCell ref="C668:D668"/>
    <mergeCell ref="C651:D651"/>
    <mergeCell ref="C652:D652"/>
    <mergeCell ref="C653:D653"/>
    <mergeCell ref="C654:D654"/>
    <mergeCell ref="C655:D655"/>
    <mergeCell ref="C656:D656"/>
    <mergeCell ref="C661:D661"/>
    <mergeCell ref="C191:D191"/>
    <mergeCell ref="C662:D662"/>
    <mergeCell ref="C663:D663"/>
    <mergeCell ref="C664:D664"/>
  </mergeCells>
  <phoneticPr fontId="41" type="noConversion"/>
  <pageMargins left="0.31496062992125984" right="0.33" top="0.74803149606299213" bottom="0.74803149606299213" header="0.31496062992125984" footer="0.31496062992125984"/>
  <pageSetup paperSize="9" scale="69" orientation="portrait" horizontalDpi="4294967293" verticalDpi="4294967293" r:id="rId1"/>
  <headerFooter>
    <oddHeader>&amp;R&amp;"Angsana New,ธรรมดา"&amp;14แบบปร.4(ก)แผ่น &amp;P/&amp;N</oddHeader>
  </headerFooter>
  <rowBreaks count="5" manualBreakCount="5">
    <brk id="42" min="1" max="11" man="1"/>
    <brk id="77" min="1" max="11" man="1"/>
    <brk id="114" min="1" max="11" man="1"/>
    <brk id="145" min="1" max="11" man="1"/>
    <brk id="211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A91BE-C329-43CF-9624-D8540E5A8998}">
  <dimension ref="A1:K13"/>
  <sheetViews>
    <sheetView workbookViewId="0">
      <selection activeCell="B2" sqref="B2:H8"/>
    </sheetView>
  </sheetViews>
  <sheetFormatPr defaultRowHeight="17.25"/>
  <sheetData>
    <row r="1" spans="1:11" ht="19.5">
      <c r="A1" s="210"/>
      <c r="B1" s="457" t="s">
        <v>165</v>
      </c>
      <c r="C1" s="458"/>
      <c r="D1" s="219"/>
      <c r="E1" s="264"/>
      <c r="F1" s="259"/>
      <c r="G1" s="259"/>
      <c r="H1" s="265"/>
      <c r="I1" s="259"/>
      <c r="J1" s="260"/>
      <c r="K1" s="218"/>
    </row>
    <row r="2" spans="1:11" ht="19.5">
      <c r="A2" s="210"/>
      <c r="B2" s="453" t="s">
        <v>157</v>
      </c>
      <c r="C2" s="454"/>
      <c r="D2" s="145" t="s">
        <v>94</v>
      </c>
      <c r="E2" s="264"/>
      <c r="F2" s="259"/>
      <c r="G2" s="259"/>
      <c r="H2" s="265"/>
      <c r="I2" s="259"/>
      <c r="J2" s="260"/>
      <c r="K2" s="218"/>
    </row>
    <row r="3" spans="1:11" ht="19.5">
      <c r="A3" s="210"/>
      <c r="B3" s="453" t="s">
        <v>166</v>
      </c>
      <c r="C3" s="454"/>
      <c r="D3" s="223" t="s">
        <v>89</v>
      </c>
      <c r="E3" s="264">
        <v>102</v>
      </c>
      <c r="F3" s="259">
        <v>600</v>
      </c>
      <c r="G3" s="259"/>
      <c r="H3" s="265">
        <v>115</v>
      </c>
      <c r="I3" s="259"/>
      <c r="J3" s="260"/>
      <c r="K3" s="218"/>
    </row>
    <row r="4" spans="1:11" ht="19.5">
      <c r="A4" s="210"/>
      <c r="B4" s="327" t="s">
        <v>167</v>
      </c>
      <c r="C4" s="328"/>
      <c r="D4" s="223"/>
      <c r="E4" s="264"/>
      <c r="F4" s="259"/>
      <c r="G4" s="259"/>
      <c r="H4" s="265"/>
      <c r="I4" s="259"/>
      <c r="J4" s="260"/>
      <c r="K4" s="218"/>
    </row>
    <row r="5" spans="1:11" ht="19.5">
      <c r="A5" s="210"/>
      <c r="B5" s="453" t="s">
        <v>160</v>
      </c>
      <c r="C5" s="454"/>
      <c r="D5" s="223" t="s">
        <v>89</v>
      </c>
      <c r="E5" s="264">
        <v>229</v>
      </c>
      <c r="F5" s="259">
        <v>80</v>
      </c>
      <c r="G5" s="259"/>
      <c r="H5" s="265">
        <v>90</v>
      </c>
      <c r="I5" s="259"/>
      <c r="J5" s="260"/>
      <c r="K5" s="218"/>
    </row>
    <row r="6" spans="1:11" ht="19.5">
      <c r="A6" s="210"/>
      <c r="B6" s="453" t="s">
        <v>161</v>
      </c>
      <c r="C6" s="454"/>
      <c r="D6" s="223" t="s">
        <v>89</v>
      </c>
      <c r="E6" s="264">
        <v>52</v>
      </c>
      <c r="F6" s="259">
        <v>52</v>
      </c>
      <c r="G6" s="259"/>
      <c r="H6" s="265">
        <v>80</v>
      </c>
      <c r="I6" s="259"/>
      <c r="J6" s="260"/>
      <c r="K6" s="218"/>
    </row>
    <row r="7" spans="1:11" ht="19.5">
      <c r="A7" s="210"/>
      <c r="B7" s="453" t="s">
        <v>168</v>
      </c>
      <c r="C7" s="454"/>
      <c r="D7" s="223" t="s">
        <v>118</v>
      </c>
      <c r="E7" s="264">
        <v>1</v>
      </c>
      <c r="F7" s="259">
        <v>2023</v>
      </c>
      <c r="G7" s="259"/>
      <c r="H7" s="265">
        <v>1500</v>
      </c>
      <c r="I7" s="259"/>
      <c r="J7" s="260"/>
      <c r="K7" s="218"/>
    </row>
    <row r="8" spans="1:11" ht="19.5">
      <c r="A8" s="210"/>
      <c r="B8" s="453" t="s">
        <v>169</v>
      </c>
      <c r="C8" s="454"/>
      <c r="D8" s="223" t="s">
        <v>94</v>
      </c>
      <c r="E8" s="264">
        <v>1</v>
      </c>
      <c r="F8" s="259"/>
      <c r="G8" s="259"/>
      <c r="H8" s="265"/>
      <c r="I8" s="259"/>
      <c r="J8" s="260"/>
      <c r="K8" s="218"/>
    </row>
    <row r="9" spans="1:11" ht="19.5">
      <c r="A9" s="210"/>
      <c r="B9" s="457"/>
      <c r="C9" s="458"/>
      <c r="D9" s="219"/>
      <c r="E9" s="264"/>
      <c r="F9" s="259"/>
      <c r="G9" s="259"/>
      <c r="H9" s="265"/>
      <c r="I9" s="259"/>
      <c r="J9" s="260"/>
      <c r="K9" s="218"/>
    </row>
    <row r="10" spans="1:11" ht="19.5">
      <c r="A10" s="210"/>
      <c r="B10" s="457"/>
      <c r="C10" s="458"/>
      <c r="D10" s="219"/>
      <c r="E10" s="264"/>
      <c r="F10" s="259"/>
      <c r="G10" s="259"/>
      <c r="H10" s="265"/>
      <c r="I10" s="259"/>
      <c r="J10" s="260"/>
      <c r="K10" s="218"/>
    </row>
    <row r="11" spans="1:11" ht="19.5">
      <c r="A11" s="210"/>
      <c r="B11" s="457"/>
      <c r="C11" s="458"/>
      <c r="D11" s="219"/>
      <c r="E11" s="264"/>
      <c r="F11" s="259"/>
      <c r="G11" s="259"/>
      <c r="H11" s="265"/>
      <c r="I11" s="259"/>
      <c r="J11" s="260"/>
      <c r="K11" s="218"/>
    </row>
    <row r="12" spans="1:11" ht="19.5">
      <c r="A12" s="210"/>
      <c r="B12" s="457"/>
      <c r="C12" s="458"/>
      <c r="D12" s="219"/>
      <c r="E12" s="264"/>
      <c r="F12" s="259"/>
      <c r="G12" s="259"/>
      <c r="H12" s="265"/>
      <c r="I12" s="259"/>
      <c r="J12" s="260"/>
      <c r="K12" s="218"/>
    </row>
    <row r="13" spans="1:11" ht="19.5">
      <c r="A13" s="210"/>
      <c r="B13" s="457"/>
      <c r="C13" s="458"/>
      <c r="D13" s="219"/>
      <c r="E13" s="264"/>
      <c r="F13" s="259"/>
      <c r="G13" s="259"/>
      <c r="H13" s="265"/>
      <c r="I13" s="259"/>
      <c r="J13" s="260"/>
      <c r="K13" s="218"/>
    </row>
  </sheetData>
  <mergeCells count="12">
    <mergeCell ref="B13:C13"/>
    <mergeCell ref="B1:C1"/>
    <mergeCell ref="B2:C2"/>
    <mergeCell ref="B3:C3"/>
    <mergeCell ref="B5:C5"/>
    <mergeCell ref="B6:C6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6A1AE-5637-48DE-9516-B25356E46BD4}">
  <dimension ref="A1:V279"/>
  <sheetViews>
    <sheetView tabSelected="1" view="pageBreakPreview" topLeftCell="B201" zoomScale="96" zoomScaleNormal="100" zoomScaleSheetLayoutView="96" workbookViewId="0">
      <selection activeCell="E245" sqref="E245"/>
    </sheetView>
  </sheetViews>
  <sheetFormatPr defaultRowHeight="18.75"/>
  <cols>
    <col min="1" max="1" width="6.83203125" style="37" hidden="1" customWidth="1"/>
    <col min="2" max="2" width="5.83203125" style="36" customWidth="1"/>
    <col min="3" max="3" width="5.5" style="50" customWidth="1"/>
    <col min="4" max="4" width="47.33203125" style="37" customWidth="1"/>
    <col min="5" max="5" width="10.83203125" style="37" customWidth="1"/>
    <col min="6" max="6" width="10.83203125" style="394" customWidth="1"/>
    <col min="7" max="11" width="10.83203125" style="395" customWidth="1"/>
    <col min="12" max="12" width="8.83203125" style="396" customWidth="1"/>
    <col min="13" max="13" width="16.5" style="36" customWidth="1"/>
    <col min="14" max="14" width="15.6640625" style="37" customWidth="1"/>
    <col min="15" max="15" width="12.33203125" style="37" customWidth="1"/>
    <col min="16" max="16" width="10.83203125" style="46" customWidth="1"/>
    <col min="17" max="17" width="10.6640625" style="46" customWidth="1"/>
    <col min="18" max="18" width="10.33203125" style="45" customWidth="1"/>
    <col min="19" max="19" width="14.6640625" style="46" customWidth="1"/>
    <col min="20" max="16384" width="9.33203125" style="37"/>
  </cols>
  <sheetData>
    <row r="1" spans="2:22" ht="35.25" customHeight="1">
      <c r="B1" s="565" t="s">
        <v>63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P1" s="37"/>
      <c r="Q1" s="37"/>
      <c r="R1" s="37"/>
      <c r="S1" s="37"/>
    </row>
    <row r="2" spans="2:22" ht="22.5" customHeight="1">
      <c r="B2" s="566" t="s">
        <v>38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P2" s="37"/>
      <c r="Q2" s="37"/>
      <c r="R2" s="37"/>
      <c r="S2" s="37"/>
    </row>
    <row r="3" spans="2:22" ht="22.5" customHeight="1">
      <c r="B3" s="566" t="str">
        <f>ปร5!A3</f>
        <v>ชื่อโครงการ/ปรับปรุงหอพักชาย</v>
      </c>
      <c r="C3" s="566"/>
      <c r="D3" s="566"/>
      <c r="E3" s="566"/>
      <c r="F3" s="566"/>
      <c r="G3" s="566"/>
      <c r="H3" s="566"/>
      <c r="I3" s="566"/>
      <c r="J3" s="566"/>
      <c r="K3" s="566"/>
      <c r="L3" s="566"/>
      <c r="N3" s="330"/>
      <c r="O3" s="330"/>
      <c r="P3" s="330"/>
      <c r="Q3" s="330"/>
      <c r="R3" s="330"/>
      <c r="S3" s="330"/>
      <c r="T3" s="330"/>
      <c r="U3" s="330"/>
      <c r="V3" s="330"/>
    </row>
    <row r="4" spans="2:22">
      <c r="B4" s="566" t="s">
        <v>64</v>
      </c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38"/>
      <c r="N4" s="39"/>
      <c r="O4" s="39"/>
      <c r="P4" s="39"/>
      <c r="Q4" s="39"/>
      <c r="R4" s="39"/>
      <c r="S4" s="39"/>
      <c r="T4" s="39"/>
      <c r="U4" s="39"/>
      <c r="V4" s="39"/>
    </row>
    <row r="5" spans="2:22">
      <c r="B5" s="566" t="s">
        <v>41</v>
      </c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38"/>
      <c r="N5" s="39"/>
      <c r="O5" s="39"/>
      <c r="P5" s="39"/>
      <c r="Q5" s="39"/>
      <c r="R5" s="39"/>
      <c r="S5" s="39"/>
      <c r="T5" s="39"/>
      <c r="U5" s="39"/>
      <c r="V5" s="39"/>
    </row>
    <row r="6" spans="2:22">
      <c r="B6" s="566" t="str">
        <f>ปร5!A6</f>
        <v xml:space="preserve">คำนวณราคากลางโดย   งานอาคารสถานที่     เมื่อวันที่ </v>
      </c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38"/>
      <c r="N6" s="39"/>
      <c r="O6" s="39"/>
      <c r="P6" s="39"/>
      <c r="Q6" s="39"/>
      <c r="R6" s="39"/>
      <c r="S6" s="39"/>
      <c r="T6" s="39"/>
      <c r="U6" s="39"/>
      <c r="V6" s="39"/>
    </row>
    <row r="7" spans="2:22" ht="19.5" thickBot="1">
      <c r="B7" s="554" t="s">
        <v>3</v>
      </c>
      <c r="C7" s="555"/>
      <c r="D7" s="555"/>
      <c r="E7" s="555"/>
      <c r="F7" s="555"/>
      <c r="G7" s="555"/>
      <c r="H7" s="555"/>
      <c r="I7" s="555"/>
      <c r="J7" s="555"/>
      <c r="K7" s="555"/>
      <c r="L7" s="556" t="s">
        <v>3</v>
      </c>
      <c r="M7" s="38"/>
      <c r="N7" s="39"/>
      <c r="O7" s="39"/>
      <c r="P7" s="39"/>
      <c r="Q7" s="39"/>
      <c r="R7" s="39"/>
      <c r="S7" s="39"/>
      <c r="T7" s="39"/>
      <c r="U7" s="39"/>
      <c r="V7" s="39"/>
    </row>
    <row r="8" spans="2:22" ht="22.15" customHeight="1" thickTop="1">
      <c r="B8" s="493" t="s">
        <v>65</v>
      </c>
      <c r="C8" s="557" t="s">
        <v>7</v>
      </c>
      <c r="D8" s="558"/>
      <c r="E8" s="493" t="s">
        <v>66</v>
      </c>
      <c r="F8" s="561" t="s">
        <v>67</v>
      </c>
      <c r="G8" s="331" t="s">
        <v>68</v>
      </c>
      <c r="H8" s="331"/>
      <c r="I8" s="332" t="s">
        <v>69</v>
      </c>
      <c r="J8" s="334"/>
      <c r="K8" s="333" t="s">
        <v>70</v>
      </c>
      <c r="L8" s="563" t="s">
        <v>9</v>
      </c>
      <c r="M8" s="38"/>
      <c r="N8" s="39"/>
      <c r="O8" s="39"/>
      <c r="P8" s="39"/>
      <c r="Q8" s="39"/>
      <c r="R8" s="39"/>
      <c r="S8" s="39"/>
      <c r="T8" s="39"/>
      <c r="U8" s="39"/>
      <c r="V8" s="39"/>
    </row>
    <row r="9" spans="2:22" ht="22.15" customHeight="1">
      <c r="B9" s="494"/>
      <c r="C9" s="559"/>
      <c r="D9" s="560"/>
      <c r="E9" s="494"/>
      <c r="F9" s="562"/>
      <c r="G9" s="335" t="s">
        <v>71</v>
      </c>
      <c r="H9" s="335" t="s">
        <v>72</v>
      </c>
      <c r="I9" s="335" t="s">
        <v>71</v>
      </c>
      <c r="J9" s="335" t="s">
        <v>72</v>
      </c>
      <c r="K9" s="336" t="s">
        <v>73</v>
      </c>
      <c r="L9" s="564"/>
      <c r="P9" s="37"/>
      <c r="Q9" s="37"/>
      <c r="R9" s="37"/>
      <c r="S9" s="37"/>
    </row>
    <row r="10" spans="2:22" ht="22.15" customHeight="1">
      <c r="B10" s="31"/>
      <c r="C10" s="569" t="s">
        <v>74</v>
      </c>
      <c r="D10" s="570"/>
      <c r="E10" s="31"/>
      <c r="F10" s="337"/>
      <c r="G10" s="338"/>
      <c r="H10" s="338"/>
      <c r="I10" s="338"/>
      <c r="J10" s="338"/>
      <c r="K10" s="338"/>
      <c r="L10" s="339"/>
      <c r="P10" s="37"/>
      <c r="Q10" s="37"/>
      <c r="R10" s="37"/>
      <c r="S10" s="37"/>
    </row>
    <row r="11" spans="2:22" ht="22.15" customHeight="1">
      <c r="B11" s="32"/>
      <c r="C11" s="571" t="s">
        <v>75</v>
      </c>
      <c r="D11" s="572"/>
      <c r="E11" s="340"/>
      <c r="F11" s="253"/>
      <c r="G11" s="341"/>
      <c r="H11" s="342"/>
      <c r="I11" s="343"/>
      <c r="J11" s="343"/>
      <c r="K11" s="344"/>
      <c r="L11" s="345"/>
      <c r="P11" s="37"/>
      <c r="Q11" s="37"/>
      <c r="R11" s="37"/>
      <c r="S11" s="37"/>
    </row>
    <row r="12" spans="2:22" ht="22.15" customHeight="1">
      <c r="B12" s="32">
        <v>1</v>
      </c>
      <c r="C12" s="573" t="s">
        <v>76</v>
      </c>
      <c r="D12" s="574"/>
      <c r="E12" s="33" t="s">
        <v>77</v>
      </c>
      <c r="F12" s="253"/>
      <c r="G12" s="346"/>
      <c r="H12" s="342"/>
      <c r="I12" s="343"/>
      <c r="J12" s="343"/>
      <c r="K12" s="347"/>
      <c r="L12" s="348"/>
      <c r="P12" s="37"/>
      <c r="Q12" s="37"/>
      <c r="R12" s="37"/>
      <c r="S12" s="37"/>
    </row>
    <row r="13" spans="2:22" ht="22.15" customHeight="1">
      <c r="B13" s="32">
        <v>2</v>
      </c>
      <c r="C13" s="573" t="s">
        <v>78</v>
      </c>
      <c r="D13" s="574"/>
      <c r="E13" s="33" t="s">
        <v>77</v>
      </c>
      <c r="F13" s="253"/>
      <c r="G13" s="346"/>
      <c r="H13" s="349"/>
      <c r="I13" s="343"/>
      <c r="J13" s="343"/>
      <c r="K13" s="346"/>
      <c r="L13" s="350"/>
      <c r="P13" s="37"/>
      <c r="Q13" s="37"/>
      <c r="R13" s="37"/>
      <c r="S13" s="37"/>
    </row>
    <row r="14" spans="2:22" ht="22.15" customHeight="1">
      <c r="B14" s="32">
        <v>3</v>
      </c>
      <c r="C14" s="573" t="s">
        <v>79</v>
      </c>
      <c r="D14" s="574"/>
      <c r="E14" s="33" t="s">
        <v>77</v>
      </c>
      <c r="F14" s="351"/>
      <c r="G14" s="346"/>
      <c r="H14" s="349"/>
      <c r="I14" s="343"/>
      <c r="J14" s="343"/>
      <c r="K14" s="346"/>
      <c r="L14" s="348"/>
      <c r="P14" s="37"/>
      <c r="Q14" s="37"/>
      <c r="R14" s="37"/>
      <c r="S14" s="37"/>
    </row>
    <row r="15" spans="2:22" ht="22.15" customHeight="1">
      <c r="B15" s="33">
        <v>4</v>
      </c>
      <c r="C15" s="573" t="s">
        <v>80</v>
      </c>
      <c r="D15" s="574"/>
      <c r="E15" s="352" t="s">
        <v>77</v>
      </c>
      <c r="F15" s="253"/>
      <c r="G15" s="343"/>
      <c r="H15" s="343"/>
      <c r="I15" s="343"/>
      <c r="J15" s="343"/>
      <c r="K15" s="346"/>
      <c r="L15" s="348"/>
      <c r="P15" s="37"/>
      <c r="Q15" s="37"/>
      <c r="R15" s="37"/>
      <c r="S15" s="37"/>
    </row>
    <row r="16" spans="2:22" ht="22.15" customHeight="1">
      <c r="B16" s="33"/>
      <c r="C16" s="567"/>
      <c r="D16" s="568"/>
      <c r="E16" s="353"/>
      <c r="F16" s="253"/>
      <c r="G16" s="343"/>
      <c r="H16" s="343"/>
      <c r="I16" s="343"/>
      <c r="J16" s="343"/>
      <c r="K16" s="349"/>
      <c r="L16" s="348"/>
      <c r="P16" s="37"/>
      <c r="Q16" s="37"/>
      <c r="R16" s="37"/>
      <c r="S16" s="37"/>
    </row>
    <row r="17" spans="2:19" ht="22.15" customHeight="1">
      <c r="B17" s="33"/>
      <c r="C17" s="567"/>
      <c r="D17" s="568"/>
      <c r="E17" s="353"/>
      <c r="F17" s="253"/>
      <c r="G17" s="343"/>
      <c r="H17" s="343"/>
      <c r="I17" s="343"/>
      <c r="J17" s="343"/>
      <c r="K17" s="349"/>
      <c r="L17" s="348"/>
      <c r="P17" s="37"/>
      <c r="Q17" s="37"/>
      <c r="R17" s="37"/>
      <c r="S17" s="37"/>
    </row>
    <row r="18" spans="2:19" ht="22.15" customHeight="1">
      <c r="B18" s="33"/>
      <c r="C18" s="567"/>
      <c r="D18" s="568"/>
      <c r="E18" s="353"/>
      <c r="F18" s="253"/>
      <c r="G18" s="343"/>
      <c r="H18" s="343"/>
      <c r="I18" s="343"/>
      <c r="J18" s="343"/>
      <c r="K18" s="349"/>
      <c r="L18" s="348"/>
      <c r="P18" s="37"/>
      <c r="Q18" s="37"/>
      <c r="R18" s="37"/>
      <c r="S18" s="37"/>
    </row>
    <row r="19" spans="2:19" ht="22.15" customHeight="1">
      <c r="B19" s="33"/>
      <c r="C19" s="567"/>
      <c r="D19" s="568"/>
      <c r="E19" s="353"/>
      <c r="F19" s="253"/>
      <c r="G19" s="343"/>
      <c r="H19" s="343"/>
      <c r="I19" s="343"/>
      <c r="J19" s="343"/>
      <c r="K19" s="349"/>
      <c r="L19" s="348"/>
      <c r="P19" s="37"/>
      <c r="Q19" s="37"/>
      <c r="R19" s="37"/>
      <c r="S19" s="37"/>
    </row>
    <row r="20" spans="2:19" ht="22.15" customHeight="1">
      <c r="B20" s="33"/>
      <c r="C20" s="567"/>
      <c r="D20" s="568"/>
      <c r="E20" s="353"/>
      <c r="F20" s="253"/>
      <c r="G20" s="343"/>
      <c r="H20" s="343"/>
      <c r="I20" s="343"/>
      <c r="J20" s="343"/>
      <c r="K20" s="349"/>
      <c r="L20" s="348"/>
      <c r="P20" s="37"/>
      <c r="Q20" s="37"/>
      <c r="R20" s="37"/>
      <c r="S20" s="37"/>
    </row>
    <row r="21" spans="2:19" ht="22.15" customHeight="1">
      <c r="B21" s="33"/>
      <c r="C21" s="567"/>
      <c r="D21" s="568"/>
      <c r="E21" s="353"/>
      <c r="F21" s="253"/>
      <c r="G21" s="343"/>
      <c r="H21" s="343"/>
      <c r="I21" s="343"/>
      <c r="J21" s="343"/>
      <c r="K21" s="349"/>
      <c r="L21" s="348"/>
      <c r="P21" s="37"/>
      <c r="Q21" s="37"/>
      <c r="R21" s="37"/>
      <c r="S21" s="37"/>
    </row>
    <row r="22" spans="2:19" ht="22.15" customHeight="1">
      <c r="B22" s="33"/>
      <c r="C22" s="567"/>
      <c r="D22" s="568"/>
      <c r="E22" s="353"/>
      <c r="F22" s="253"/>
      <c r="G22" s="343"/>
      <c r="H22" s="343"/>
      <c r="I22" s="343"/>
      <c r="J22" s="343"/>
      <c r="K22" s="349"/>
      <c r="L22" s="348"/>
      <c r="P22" s="37"/>
      <c r="Q22" s="37"/>
      <c r="R22" s="37"/>
      <c r="S22" s="37"/>
    </row>
    <row r="23" spans="2:19" ht="22.15" customHeight="1">
      <c r="B23" s="33"/>
      <c r="C23" s="567"/>
      <c r="D23" s="568"/>
      <c r="E23" s="353"/>
      <c r="F23" s="253"/>
      <c r="G23" s="343"/>
      <c r="H23" s="343"/>
      <c r="I23" s="343"/>
      <c r="J23" s="343"/>
      <c r="K23" s="349"/>
      <c r="L23" s="348"/>
      <c r="P23" s="37"/>
      <c r="Q23" s="37"/>
      <c r="R23" s="37"/>
      <c r="S23" s="37"/>
    </row>
    <row r="24" spans="2:19" ht="22.15" customHeight="1">
      <c r="B24" s="33"/>
      <c r="C24" s="567"/>
      <c r="D24" s="568"/>
      <c r="E24" s="353"/>
      <c r="F24" s="253"/>
      <c r="G24" s="343"/>
      <c r="H24" s="343"/>
      <c r="I24" s="343"/>
      <c r="J24" s="343"/>
      <c r="K24" s="349"/>
      <c r="L24" s="348"/>
      <c r="P24" s="37"/>
      <c r="Q24" s="37"/>
      <c r="R24" s="37"/>
      <c r="S24" s="37"/>
    </row>
    <row r="25" spans="2:19" ht="22.15" customHeight="1">
      <c r="B25" s="33"/>
      <c r="C25" s="567"/>
      <c r="D25" s="568"/>
      <c r="E25" s="353"/>
      <c r="F25" s="253"/>
      <c r="G25" s="343"/>
      <c r="H25" s="343"/>
      <c r="I25" s="343"/>
      <c r="J25" s="343"/>
      <c r="K25" s="349"/>
      <c r="L25" s="348"/>
      <c r="P25" s="37"/>
      <c r="Q25" s="37"/>
      <c r="R25" s="37"/>
      <c r="S25" s="37"/>
    </row>
    <row r="26" spans="2:19" ht="22.15" customHeight="1">
      <c r="B26" s="33"/>
      <c r="C26" s="567"/>
      <c r="D26" s="568"/>
      <c r="E26" s="353"/>
      <c r="F26" s="253"/>
      <c r="G26" s="343"/>
      <c r="H26" s="343"/>
      <c r="I26" s="343"/>
      <c r="J26" s="343"/>
      <c r="K26" s="349"/>
      <c r="L26" s="348"/>
      <c r="P26" s="37"/>
      <c r="Q26" s="37"/>
      <c r="R26" s="37"/>
      <c r="S26" s="37"/>
    </row>
    <row r="27" spans="2:19" ht="22.15" customHeight="1">
      <c r="B27" s="33"/>
      <c r="C27" s="567"/>
      <c r="D27" s="568"/>
      <c r="E27" s="353"/>
      <c r="F27" s="253"/>
      <c r="G27" s="343"/>
      <c r="H27" s="343"/>
      <c r="I27" s="343"/>
      <c r="J27" s="343"/>
      <c r="K27" s="349"/>
      <c r="L27" s="348"/>
      <c r="P27" s="37"/>
      <c r="Q27" s="37"/>
      <c r="R27" s="37"/>
      <c r="S27" s="37"/>
    </row>
    <row r="28" spans="2:19" ht="22.15" customHeight="1">
      <c r="B28" s="33"/>
      <c r="C28" s="567"/>
      <c r="D28" s="568"/>
      <c r="E28" s="340"/>
      <c r="F28" s="253"/>
      <c r="G28" s="343"/>
      <c r="H28" s="342"/>
      <c r="I28" s="343"/>
      <c r="J28" s="343"/>
      <c r="K28" s="349"/>
      <c r="L28" s="348"/>
      <c r="P28" s="37"/>
      <c r="Q28" s="37"/>
      <c r="R28" s="37"/>
      <c r="S28" s="37"/>
    </row>
    <row r="29" spans="2:19" ht="22.15" customHeight="1">
      <c r="B29" s="33"/>
      <c r="C29" s="567"/>
      <c r="D29" s="568"/>
      <c r="E29" s="340"/>
      <c r="F29" s="253"/>
      <c r="G29" s="343"/>
      <c r="H29" s="342"/>
      <c r="I29" s="343"/>
      <c r="J29" s="343"/>
      <c r="K29" s="349"/>
      <c r="L29" s="348"/>
      <c r="P29" s="37"/>
      <c r="Q29" s="37"/>
      <c r="R29" s="37"/>
      <c r="S29" s="37"/>
    </row>
    <row r="30" spans="2:19" ht="22.15" customHeight="1">
      <c r="B30" s="33"/>
      <c r="C30" s="567"/>
      <c r="D30" s="568"/>
      <c r="E30" s="340"/>
      <c r="F30" s="253"/>
      <c r="G30" s="343"/>
      <c r="H30" s="342"/>
      <c r="I30" s="343"/>
      <c r="J30" s="343"/>
      <c r="K30" s="349"/>
      <c r="L30" s="348"/>
      <c r="P30" s="37"/>
      <c r="Q30" s="37"/>
      <c r="R30" s="37"/>
      <c r="S30" s="37"/>
    </row>
    <row r="31" spans="2:19" ht="22.15" customHeight="1">
      <c r="B31" s="33"/>
      <c r="C31" s="567"/>
      <c r="D31" s="568"/>
      <c r="E31" s="340"/>
      <c r="F31" s="253"/>
      <c r="G31" s="343"/>
      <c r="H31" s="342"/>
      <c r="I31" s="343"/>
      <c r="J31" s="343"/>
      <c r="K31" s="349"/>
      <c r="L31" s="348"/>
      <c r="P31" s="37"/>
      <c r="Q31" s="37"/>
      <c r="R31" s="37"/>
      <c r="S31" s="37"/>
    </row>
    <row r="32" spans="2:19" ht="22.15" customHeight="1">
      <c r="B32" s="33"/>
      <c r="C32" s="567"/>
      <c r="D32" s="568"/>
      <c r="E32" s="340"/>
      <c r="F32" s="253"/>
      <c r="G32" s="343"/>
      <c r="H32" s="342"/>
      <c r="I32" s="343"/>
      <c r="J32" s="343"/>
      <c r="K32" s="349"/>
      <c r="L32" s="348"/>
      <c r="P32" s="37"/>
      <c r="Q32" s="37"/>
      <c r="R32" s="37"/>
      <c r="S32" s="37"/>
    </row>
    <row r="33" spans="2:19" ht="22.15" customHeight="1">
      <c r="B33" s="33"/>
      <c r="C33" s="567"/>
      <c r="D33" s="568"/>
      <c r="E33" s="340"/>
      <c r="F33" s="253"/>
      <c r="G33" s="343"/>
      <c r="H33" s="342"/>
      <c r="I33" s="343"/>
      <c r="J33" s="343"/>
      <c r="K33" s="349"/>
      <c r="L33" s="348"/>
      <c r="P33" s="37"/>
      <c r="Q33" s="37"/>
      <c r="R33" s="37"/>
      <c r="S33" s="37"/>
    </row>
    <row r="34" spans="2:19" ht="22.15" customHeight="1">
      <c r="B34" s="33"/>
      <c r="C34" s="567"/>
      <c r="D34" s="568"/>
      <c r="E34" s="340"/>
      <c r="F34" s="253"/>
      <c r="G34" s="343"/>
      <c r="H34" s="342"/>
      <c r="I34" s="343"/>
      <c r="J34" s="343"/>
      <c r="K34" s="349"/>
      <c r="L34" s="348"/>
      <c r="P34" s="37"/>
      <c r="Q34" s="37"/>
      <c r="R34" s="37"/>
      <c r="S34" s="37"/>
    </row>
    <row r="35" spans="2:19" ht="22.15" customHeight="1">
      <c r="B35" s="33"/>
      <c r="C35" s="567"/>
      <c r="D35" s="568"/>
      <c r="E35" s="340"/>
      <c r="F35" s="253"/>
      <c r="G35" s="343"/>
      <c r="H35" s="342"/>
      <c r="I35" s="343"/>
      <c r="J35" s="343"/>
      <c r="K35" s="349"/>
      <c r="L35" s="348"/>
      <c r="P35" s="37"/>
      <c r="Q35" s="37"/>
      <c r="R35" s="37"/>
      <c r="S35" s="37"/>
    </row>
    <row r="36" spans="2:19" ht="22.15" customHeight="1">
      <c r="B36" s="33"/>
      <c r="C36" s="567"/>
      <c r="D36" s="568"/>
      <c r="E36" s="340"/>
      <c r="F36" s="253"/>
      <c r="G36" s="343"/>
      <c r="H36" s="342"/>
      <c r="I36" s="343"/>
      <c r="J36" s="343"/>
      <c r="K36" s="349"/>
      <c r="L36" s="348"/>
      <c r="P36" s="37"/>
      <c r="Q36" s="37"/>
      <c r="R36" s="37"/>
      <c r="S36" s="37"/>
    </row>
    <row r="37" spans="2:19" ht="22.15" customHeight="1">
      <c r="B37" s="33"/>
      <c r="C37" s="567"/>
      <c r="D37" s="568"/>
      <c r="E37" s="340"/>
      <c r="F37" s="253"/>
      <c r="G37" s="343"/>
      <c r="H37" s="342"/>
      <c r="I37" s="343"/>
      <c r="J37" s="343"/>
      <c r="K37" s="349"/>
      <c r="L37" s="348"/>
      <c r="P37" s="37"/>
      <c r="Q37" s="37"/>
      <c r="R37" s="37"/>
      <c r="S37" s="37"/>
    </row>
    <row r="38" spans="2:19" ht="22.15" customHeight="1">
      <c r="B38" s="33"/>
      <c r="C38" s="567"/>
      <c r="D38" s="568"/>
      <c r="E38" s="340"/>
      <c r="F38" s="253"/>
      <c r="G38" s="343"/>
      <c r="H38" s="342"/>
      <c r="I38" s="343"/>
      <c r="J38" s="343"/>
      <c r="K38" s="349"/>
      <c r="L38" s="348"/>
      <c r="P38" s="37"/>
      <c r="Q38" s="37"/>
      <c r="R38" s="37"/>
      <c r="S38" s="37"/>
    </row>
    <row r="39" spans="2:19" ht="22.15" customHeight="1">
      <c r="B39" s="33"/>
      <c r="C39" s="567"/>
      <c r="D39" s="568"/>
      <c r="E39" s="340"/>
      <c r="F39" s="253"/>
      <c r="G39" s="343"/>
      <c r="H39" s="342"/>
      <c r="I39" s="343"/>
      <c r="J39" s="343"/>
      <c r="K39" s="349"/>
      <c r="L39" s="348"/>
      <c r="P39" s="37"/>
      <c r="Q39" s="37"/>
      <c r="R39" s="37"/>
      <c r="S39" s="37"/>
    </row>
    <row r="40" spans="2:19" ht="22.15" customHeight="1">
      <c r="B40" s="33"/>
      <c r="C40" s="567"/>
      <c r="D40" s="568"/>
      <c r="E40" s="340"/>
      <c r="F40" s="253"/>
      <c r="G40" s="343"/>
      <c r="H40" s="342"/>
      <c r="I40" s="343"/>
      <c r="J40" s="343"/>
      <c r="K40" s="349"/>
      <c r="L40" s="348"/>
      <c r="P40" s="37"/>
      <c r="Q40" s="37"/>
      <c r="R40" s="37"/>
      <c r="S40" s="37"/>
    </row>
    <row r="41" spans="2:19" ht="22.15" customHeight="1">
      <c r="B41" s="34"/>
      <c r="C41" s="575"/>
      <c r="D41" s="576"/>
      <c r="E41" s="354"/>
      <c r="F41" s="351"/>
      <c r="G41" s="355"/>
      <c r="H41" s="356"/>
      <c r="I41" s="355"/>
      <c r="J41" s="355"/>
      <c r="K41" s="346"/>
      <c r="L41" s="357"/>
      <c r="P41" s="37"/>
      <c r="Q41" s="37"/>
      <c r="R41" s="37"/>
      <c r="S41" s="37"/>
    </row>
    <row r="42" spans="2:19" ht="22.15" customHeight="1">
      <c r="B42" s="35"/>
      <c r="C42" s="577" t="s">
        <v>81</v>
      </c>
      <c r="D42" s="578"/>
      <c r="E42" s="358"/>
      <c r="F42" s="359"/>
      <c r="G42" s="360"/>
      <c r="H42" s="360"/>
      <c r="I42" s="361"/>
      <c r="J42" s="360"/>
      <c r="K42" s="362"/>
      <c r="L42" s="363"/>
      <c r="P42" s="37"/>
      <c r="Q42" s="37"/>
      <c r="R42" s="37"/>
      <c r="S42" s="37"/>
    </row>
    <row r="43" spans="2:19" ht="22.15" customHeight="1">
      <c r="B43" s="49">
        <v>1</v>
      </c>
      <c r="C43" s="579" t="s">
        <v>76</v>
      </c>
      <c r="D43" s="580"/>
      <c r="E43" s="364"/>
      <c r="F43" s="365"/>
      <c r="G43" s="356"/>
      <c r="H43" s="356"/>
      <c r="I43" s="341"/>
      <c r="J43" s="356"/>
      <c r="K43" s="347"/>
      <c r="L43" s="366"/>
      <c r="P43" s="37"/>
      <c r="Q43" s="37"/>
      <c r="R43" s="37"/>
      <c r="S43" s="37"/>
    </row>
    <row r="44" spans="2:19" ht="22.15" customHeight="1">
      <c r="B44" s="40"/>
      <c r="C44" s="530"/>
      <c r="D44" s="531"/>
      <c r="E44" s="367"/>
      <c r="F44" s="264"/>
      <c r="G44" s="264"/>
      <c r="H44" s="264"/>
      <c r="I44" s="264"/>
      <c r="J44" s="264"/>
      <c r="K44" s="265"/>
      <c r="L44" s="368"/>
      <c r="P44" s="37"/>
      <c r="Q44" s="37"/>
      <c r="R44" s="37"/>
      <c r="S44" s="37"/>
    </row>
    <row r="45" spans="2:19" ht="22.15" customHeight="1">
      <c r="B45" s="40"/>
      <c r="C45" s="530"/>
      <c r="D45" s="531"/>
      <c r="E45" s="367"/>
      <c r="F45" s="264"/>
      <c r="G45" s="264"/>
      <c r="H45" s="264"/>
      <c r="I45" s="264"/>
      <c r="J45" s="264"/>
      <c r="K45" s="265"/>
      <c r="L45" s="368"/>
      <c r="P45" s="37"/>
      <c r="Q45" s="37"/>
      <c r="R45" s="37"/>
      <c r="S45" s="37"/>
    </row>
    <row r="46" spans="2:19" ht="22.15" customHeight="1">
      <c r="B46" s="40"/>
      <c r="C46" s="530"/>
      <c r="D46" s="531"/>
      <c r="E46" s="367"/>
      <c r="F46" s="264"/>
      <c r="G46" s="264"/>
      <c r="H46" s="264"/>
      <c r="I46" s="264"/>
      <c r="J46" s="264"/>
      <c r="K46" s="265"/>
      <c r="L46" s="368"/>
      <c r="P46" s="37"/>
      <c r="Q46" s="37"/>
      <c r="R46" s="37"/>
      <c r="S46" s="37"/>
    </row>
    <row r="47" spans="2:19" ht="22.15" customHeight="1">
      <c r="B47" s="40"/>
      <c r="C47" s="530"/>
      <c r="D47" s="531"/>
      <c r="E47" s="367"/>
      <c r="F47" s="264"/>
      <c r="G47" s="264"/>
      <c r="H47" s="264"/>
      <c r="I47" s="264"/>
      <c r="J47" s="264"/>
      <c r="K47" s="265"/>
      <c r="L47" s="368"/>
      <c r="P47" s="37"/>
      <c r="Q47" s="37"/>
      <c r="R47" s="37"/>
      <c r="S47" s="37"/>
    </row>
    <row r="48" spans="2:19" ht="22.15" customHeight="1">
      <c r="B48" s="40"/>
      <c r="C48" s="530"/>
      <c r="D48" s="531"/>
      <c r="E48" s="367"/>
      <c r="F48" s="264"/>
      <c r="G48" s="264"/>
      <c r="H48" s="264"/>
      <c r="I48" s="264"/>
      <c r="J48" s="264"/>
      <c r="K48" s="265"/>
      <c r="L48" s="368"/>
      <c r="P48" s="37"/>
      <c r="Q48" s="37"/>
      <c r="R48" s="37"/>
      <c r="S48" s="37"/>
    </row>
    <row r="49" spans="2:19" ht="22.15" customHeight="1">
      <c r="B49" s="40"/>
      <c r="C49" s="530"/>
      <c r="D49" s="531"/>
      <c r="E49" s="367"/>
      <c r="F49" s="264"/>
      <c r="G49" s="264"/>
      <c r="H49" s="264"/>
      <c r="I49" s="264"/>
      <c r="J49" s="264"/>
      <c r="K49" s="265"/>
      <c r="L49" s="368"/>
      <c r="P49" s="37"/>
      <c r="Q49" s="37"/>
      <c r="R49" s="37"/>
      <c r="S49" s="37"/>
    </row>
    <row r="50" spans="2:19" ht="22.15" customHeight="1">
      <c r="B50" s="40"/>
      <c r="C50" s="530"/>
      <c r="D50" s="531"/>
      <c r="E50" s="367"/>
      <c r="F50" s="264"/>
      <c r="G50" s="264"/>
      <c r="H50" s="264"/>
      <c r="I50" s="264"/>
      <c r="J50" s="264"/>
      <c r="K50" s="265"/>
      <c r="L50" s="368"/>
      <c r="P50" s="37"/>
      <c r="Q50" s="37"/>
      <c r="R50" s="37"/>
      <c r="S50" s="37"/>
    </row>
    <row r="51" spans="2:19" ht="22.15" customHeight="1">
      <c r="B51" s="40"/>
      <c r="C51" s="530"/>
      <c r="D51" s="531"/>
      <c r="E51" s="367"/>
      <c r="F51" s="264"/>
      <c r="G51" s="264"/>
      <c r="H51" s="264"/>
      <c r="I51" s="264"/>
      <c r="J51" s="264"/>
      <c r="K51" s="265"/>
      <c r="L51" s="368"/>
      <c r="P51" s="37"/>
      <c r="Q51" s="37"/>
      <c r="R51" s="37"/>
      <c r="S51" s="37"/>
    </row>
    <row r="52" spans="2:19" ht="22.15" customHeight="1">
      <c r="B52" s="40"/>
      <c r="C52" s="383"/>
      <c r="D52" s="369"/>
      <c r="E52" s="185"/>
      <c r="F52" s="264"/>
      <c r="G52" s="264"/>
      <c r="H52" s="264"/>
      <c r="I52" s="264"/>
      <c r="J52" s="264"/>
      <c r="K52" s="264"/>
      <c r="L52" s="368"/>
      <c r="P52" s="37"/>
      <c r="Q52" s="37"/>
      <c r="R52" s="37"/>
      <c r="S52" s="37"/>
    </row>
    <row r="53" spans="2:19" ht="22.15" customHeight="1">
      <c r="B53" s="370"/>
      <c r="C53" s="383"/>
      <c r="D53" s="371"/>
      <c r="E53" s="372"/>
      <c r="F53" s="264"/>
      <c r="G53" s="264"/>
      <c r="H53" s="264"/>
      <c r="I53" s="264"/>
      <c r="J53" s="264"/>
      <c r="K53" s="264"/>
      <c r="L53" s="368"/>
      <c r="P53" s="37"/>
      <c r="Q53" s="37"/>
      <c r="R53" s="37"/>
      <c r="S53" s="37"/>
    </row>
    <row r="54" spans="2:19" ht="22.15" customHeight="1">
      <c r="B54" s="370"/>
      <c r="C54" s="383"/>
      <c r="D54" s="371"/>
      <c r="E54" s="372"/>
      <c r="F54" s="264"/>
      <c r="G54" s="263"/>
      <c r="H54" s="263"/>
      <c r="I54" s="263"/>
      <c r="J54" s="263"/>
      <c r="K54" s="263"/>
      <c r="L54" s="212"/>
      <c r="P54" s="37"/>
      <c r="Q54" s="37"/>
      <c r="R54" s="37"/>
      <c r="S54" s="37"/>
    </row>
    <row r="55" spans="2:19" ht="22.15" customHeight="1">
      <c r="B55" s="370"/>
      <c r="C55" s="383"/>
      <c r="D55" s="371"/>
      <c r="E55" s="372"/>
      <c r="F55" s="252"/>
      <c r="G55" s="263"/>
      <c r="H55" s="263"/>
      <c r="I55" s="263"/>
      <c r="J55" s="263"/>
      <c r="K55" s="263"/>
      <c r="L55" s="212"/>
      <c r="P55" s="37"/>
      <c r="Q55" s="37"/>
      <c r="R55" s="37"/>
      <c r="S55" s="37"/>
    </row>
    <row r="56" spans="2:19" ht="22.15" customHeight="1">
      <c r="B56" s="373"/>
      <c r="C56" s="383"/>
      <c r="D56" s="371"/>
      <c r="E56" s="185"/>
      <c r="F56" s="252"/>
      <c r="G56" s="374"/>
      <c r="H56" s="375"/>
      <c r="I56" s="376"/>
      <c r="J56" s="263"/>
      <c r="K56" s="263"/>
      <c r="L56" s="212"/>
      <c r="P56" s="37"/>
      <c r="Q56" s="37"/>
      <c r="R56" s="37"/>
      <c r="S56" s="37"/>
    </row>
    <row r="57" spans="2:19" ht="22.15" customHeight="1">
      <c r="B57" s="373"/>
      <c r="C57" s="383"/>
      <c r="D57" s="371"/>
      <c r="E57" s="185"/>
      <c r="F57" s="252"/>
      <c r="G57" s="374"/>
      <c r="H57" s="375"/>
      <c r="I57" s="376"/>
      <c r="J57" s="263"/>
      <c r="K57" s="263"/>
      <c r="L57" s="212"/>
      <c r="P57" s="37"/>
      <c r="Q57" s="37"/>
      <c r="R57" s="37"/>
      <c r="S57" s="37"/>
    </row>
    <row r="58" spans="2:19" ht="22.15" customHeight="1">
      <c r="B58" s="373"/>
      <c r="C58" s="383"/>
      <c r="D58" s="371"/>
      <c r="E58" s="185"/>
      <c r="F58" s="252"/>
      <c r="G58" s="374"/>
      <c r="H58" s="375"/>
      <c r="I58" s="376"/>
      <c r="J58" s="263"/>
      <c r="K58" s="263"/>
      <c r="L58" s="212"/>
      <c r="P58" s="37"/>
      <c r="Q58" s="37"/>
      <c r="R58" s="37"/>
      <c r="S58" s="37"/>
    </row>
    <row r="59" spans="2:19" ht="22.15" customHeight="1">
      <c r="B59" s="373"/>
      <c r="C59" s="383"/>
      <c r="D59" s="371"/>
      <c r="E59" s="185"/>
      <c r="F59" s="252"/>
      <c r="G59" s="263"/>
      <c r="H59" s="263"/>
      <c r="I59" s="263"/>
      <c r="J59" s="263"/>
      <c r="K59" s="263"/>
      <c r="L59" s="212"/>
      <c r="P59" s="37"/>
      <c r="Q59" s="37"/>
      <c r="R59" s="37"/>
      <c r="S59" s="37"/>
    </row>
    <row r="60" spans="2:19" ht="22.15" customHeight="1">
      <c r="B60" s="373"/>
      <c r="C60" s="383"/>
      <c r="D60" s="371"/>
      <c r="E60" s="185"/>
      <c r="F60" s="252"/>
      <c r="G60" s="263"/>
      <c r="H60" s="263"/>
      <c r="I60" s="263"/>
      <c r="J60" s="263"/>
      <c r="K60" s="263"/>
      <c r="L60" s="212"/>
      <c r="P60" s="37"/>
      <c r="Q60" s="37"/>
      <c r="R60" s="37"/>
      <c r="S60" s="37"/>
    </row>
    <row r="61" spans="2:19" ht="22.15" customHeight="1">
      <c r="B61" s="373"/>
      <c r="C61" s="383"/>
      <c r="D61" s="371"/>
      <c r="E61" s="185"/>
      <c r="F61" s="252"/>
      <c r="G61" s="374"/>
      <c r="H61" s="263"/>
      <c r="I61" s="263"/>
      <c r="J61" s="263"/>
      <c r="K61" s="263"/>
      <c r="L61" s="212"/>
      <c r="P61" s="37"/>
      <c r="Q61" s="37"/>
      <c r="R61" s="37"/>
      <c r="S61" s="37"/>
    </row>
    <row r="62" spans="2:19" ht="22.15" customHeight="1">
      <c r="B62" s="373"/>
      <c r="C62" s="383"/>
      <c r="D62" s="371"/>
      <c r="E62" s="185"/>
      <c r="F62" s="252"/>
      <c r="G62" s="374"/>
      <c r="H62" s="263"/>
      <c r="I62" s="263"/>
      <c r="J62" s="263"/>
      <c r="K62" s="263"/>
      <c r="L62" s="212"/>
      <c r="P62" s="37"/>
      <c r="Q62" s="37"/>
      <c r="R62" s="37"/>
      <c r="S62" s="37"/>
    </row>
    <row r="63" spans="2:19" ht="22.15" customHeight="1">
      <c r="B63" s="373"/>
      <c r="C63" s="383"/>
      <c r="D63" s="371"/>
      <c r="E63" s="185"/>
      <c r="F63" s="252"/>
      <c r="G63" s="374"/>
      <c r="H63" s="263"/>
      <c r="I63" s="263"/>
      <c r="J63" s="263"/>
      <c r="K63" s="263"/>
      <c r="L63" s="212"/>
      <c r="P63" s="37"/>
      <c r="Q63" s="37"/>
      <c r="R63" s="37"/>
      <c r="S63" s="37"/>
    </row>
    <row r="64" spans="2:19" ht="22.15" customHeight="1">
      <c r="B64" s="373"/>
      <c r="C64" s="383"/>
      <c r="D64" s="371"/>
      <c r="E64" s="185"/>
      <c r="F64" s="252"/>
      <c r="G64" s="374"/>
      <c r="H64" s="263"/>
      <c r="I64" s="263"/>
      <c r="J64" s="263"/>
      <c r="K64" s="263"/>
      <c r="L64" s="212"/>
      <c r="P64" s="37"/>
      <c r="Q64" s="37"/>
      <c r="R64" s="37"/>
      <c r="S64" s="37"/>
    </row>
    <row r="65" spans="2:19" ht="22.15" customHeight="1">
      <c r="B65" s="373"/>
      <c r="C65" s="383"/>
      <c r="D65" s="371"/>
      <c r="E65" s="185"/>
      <c r="F65" s="252"/>
      <c r="G65" s="263"/>
      <c r="H65" s="263"/>
      <c r="I65" s="263"/>
      <c r="J65" s="263"/>
      <c r="K65" s="263"/>
      <c r="L65" s="212"/>
      <c r="P65" s="37"/>
      <c r="Q65" s="37"/>
      <c r="R65" s="37"/>
      <c r="S65" s="37"/>
    </row>
    <row r="66" spans="2:19" ht="22.15" customHeight="1">
      <c r="B66" s="373"/>
      <c r="C66" s="383"/>
      <c r="D66" s="371"/>
      <c r="E66" s="185"/>
      <c r="F66" s="252"/>
      <c r="G66" s="263"/>
      <c r="H66" s="263"/>
      <c r="I66" s="263"/>
      <c r="J66" s="263"/>
      <c r="K66" s="263"/>
      <c r="L66" s="212"/>
      <c r="P66" s="37"/>
      <c r="Q66" s="37"/>
      <c r="R66" s="37"/>
      <c r="S66" s="37"/>
    </row>
    <row r="67" spans="2:19" ht="22.15" customHeight="1">
      <c r="B67" s="373"/>
      <c r="C67" s="383"/>
      <c r="D67" s="371"/>
      <c r="E67" s="185"/>
      <c r="F67" s="252"/>
      <c r="G67" s="263"/>
      <c r="H67" s="263"/>
      <c r="I67" s="263"/>
      <c r="J67" s="263"/>
      <c r="K67" s="263"/>
      <c r="L67" s="212"/>
      <c r="P67" s="37"/>
      <c r="Q67" s="37"/>
      <c r="R67" s="37"/>
      <c r="S67" s="37"/>
    </row>
    <row r="68" spans="2:19" ht="22.15" customHeight="1">
      <c r="B68" s="40"/>
      <c r="C68" s="542"/>
      <c r="D68" s="543"/>
      <c r="E68" s="40"/>
      <c r="F68" s="253"/>
      <c r="G68" s="253"/>
      <c r="H68" s="253"/>
      <c r="I68" s="253"/>
      <c r="J68" s="253"/>
      <c r="K68" s="253"/>
      <c r="L68" s="212"/>
      <c r="P68" s="37"/>
      <c r="Q68" s="37"/>
      <c r="R68" s="37"/>
      <c r="S68" s="37"/>
    </row>
    <row r="69" spans="2:19" ht="22.15" customHeight="1">
      <c r="B69" s="40"/>
      <c r="C69" s="542"/>
      <c r="D69" s="543"/>
      <c r="E69" s="40"/>
      <c r="F69" s="253"/>
      <c r="G69" s="253"/>
      <c r="H69" s="253"/>
      <c r="I69" s="253"/>
      <c r="J69" s="253"/>
      <c r="K69" s="253"/>
      <c r="L69" s="212"/>
      <c r="P69" s="37"/>
      <c r="Q69" s="37"/>
      <c r="R69" s="37"/>
      <c r="S69" s="37"/>
    </row>
    <row r="70" spans="2:19" ht="22.15" customHeight="1">
      <c r="B70" s="40"/>
      <c r="C70" s="542"/>
      <c r="D70" s="543"/>
      <c r="E70" s="40"/>
      <c r="F70" s="253"/>
      <c r="G70" s="253"/>
      <c r="H70" s="253"/>
      <c r="I70" s="253"/>
      <c r="J70" s="253"/>
      <c r="K70" s="253"/>
      <c r="L70" s="212"/>
      <c r="P70" s="37"/>
      <c r="Q70" s="37"/>
      <c r="R70" s="37"/>
      <c r="S70" s="37"/>
    </row>
    <row r="71" spans="2:19" ht="22.15" customHeight="1">
      <c r="B71" s="40"/>
      <c r="C71" s="542"/>
      <c r="D71" s="543"/>
      <c r="E71" s="40"/>
      <c r="F71" s="253"/>
      <c r="G71" s="253"/>
      <c r="H71" s="253"/>
      <c r="I71" s="253"/>
      <c r="J71" s="253"/>
      <c r="K71" s="253"/>
      <c r="L71" s="212"/>
      <c r="P71" s="37"/>
      <c r="Q71" s="37"/>
      <c r="R71" s="37"/>
      <c r="S71" s="37"/>
    </row>
    <row r="72" spans="2:19" ht="22.15" customHeight="1">
      <c r="B72" s="40"/>
      <c r="C72" s="542"/>
      <c r="D72" s="543"/>
      <c r="E72" s="40"/>
      <c r="F72" s="253"/>
      <c r="G72" s="253"/>
      <c r="H72" s="253"/>
      <c r="I72" s="253"/>
      <c r="J72" s="253"/>
      <c r="K72" s="253"/>
      <c r="L72" s="212"/>
      <c r="P72" s="37"/>
      <c r="Q72" s="37"/>
      <c r="R72" s="37"/>
      <c r="S72" s="37"/>
    </row>
    <row r="73" spans="2:19" ht="22.15" customHeight="1">
      <c r="B73" s="40"/>
      <c r="C73" s="542"/>
      <c r="D73" s="543"/>
      <c r="E73" s="40"/>
      <c r="F73" s="253"/>
      <c r="G73" s="253"/>
      <c r="H73" s="253"/>
      <c r="I73" s="253"/>
      <c r="J73" s="253"/>
      <c r="K73" s="253"/>
      <c r="L73" s="212"/>
      <c r="P73" s="37"/>
      <c r="Q73" s="37"/>
      <c r="R73" s="37"/>
      <c r="S73" s="37"/>
    </row>
    <row r="74" spans="2:19" ht="22.15" customHeight="1">
      <c r="B74" s="40"/>
      <c r="C74" s="542"/>
      <c r="D74" s="543"/>
      <c r="E74" s="40"/>
      <c r="F74" s="253"/>
      <c r="G74" s="253"/>
      <c r="H74" s="253"/>
      <c r="I74" s="253"/>
      <c r="J74" s="253"/>
      <c r="K74" s="253"/>
      <c r="L74" s="212"/>
      <c r="P74" s="37"/>
      <c r="Q74" s="37"/>
      <c r="R74" s="37"/>
      <c r="S74" s="37"/>
    </row>
    <row r="75" spans="2:19" ht="22.15" customHeight="1">
      <c r="B75" s="40"/>
      <c r="C75" s="542"/>
      <c r="D75" s="543"/>
      <c r="E75" s="40"/>
      <c r="F75" s="253"/>
      <c r="G75" s="253"/>
      <c r="H75" s="253"/>
      <c r="I75" s="253"/>
      <c r="J75" s="253"/>
      <c r="K75" s="253"/>
      <c r="L75" s="212"/>
      <c r="P75" s="37"/>
      <c r="Q75" s="37"/>
      <c r="R75" s="37"/>
      <c r="S75" s="37"/>
    </row>
    <row r="76" spans="2:19" ht="22.15" customHeight="1">
      <c r="B76" s="40"/>
      <c r="C76" s="542"/>
      <c r="D76" s="543"/>
      <c r="E76" s="40"/>
      <c r="F76" s="253"/>
      <c r="G76" s="253"/>
      <c r="H76" s="253"/>
      <c r="I76" s="253"/>
      <c r="J76" s="253"/>
      <c r="K76" s="253"/>
      <c r="L76" s="212"/>
      <c r="P76" s="37"/>
      <c r="Q76" s="37"/>
      <c r="R76" s="37"/>
      <c r="S76" s="37"/>
    </row>
    <row r="77" spans="2:19" ht="22.15" customHeight="1">
      <c r="B77" s="35"/>
      <c r="C77" s="577" t="s">
        <v>82</v>
      </c>
      <c r="D77" s="578"/>
      <c r="E77" s="358"/>
      <c r="F77" s="359"/>
      <c r="G77" s="360"/>
      <c r="H77" s="360"/>
      <c r="I77" s="361"/>
      <c r="J77" s="360"/>
      <c r="K77" s="362"/>
      <c r="L77" s="363"/>
      <c r="N77" s="50"/>
      <c r="P77" s="37"/>
      <c r="Q77" s="37"/>
      <c r="R77" s="37"/>
      <c r="S77" s="37"/>
    </row>
    <row r="78" spans="2:19" ht="22.15" customHeight="1">
      <c r="B78" s="40">
        <v>1</v>
      </c>
      <c r="C78" s="583" t="str">
        <f>C43</f>
        <v>หมวดงานวิศวกรรมโครงสร้าง</v>
      </c>
      <c r="D78" s="584"/>
      <c r="E78" s="145"/>
      <c r="F78" s="264"/>
      <c r="G78" s="252"/>
      <c r="H78" s="253"/>
      <c r="I78" s="252"/>
      <c r="J78" s="253"/>
      <c r="K78" s="254"/>
      <c r="L78" s="368"/>
      <c r="N78" s="50"/>
      <c r="P78" s="37"/>
      <c r="Q78" s="37"/>
      <c r="R78" s="37"/>
      <c r="S78" s="37"/>
    </row>
    <row r="79" spans="2:19" ht="22.15" customHeight="1">
      <c r="B79" s="40"/>
      <c r="C79" s="530"/>
      <c r="D79" s="531"/>
      <c r="E79" s="145"/>
      <c r="F79" s="264"/>
      <c r="G79" s="252"/>
      <c r="H79" s="253"/>
      <c r="I79" s="252"/>
      <c r="J79" s="253"/>
      <c r="K79" s="254"/>
      <c r="L79" s="368"/>
      <c r="N79" s="50"/>
      <c r="P79" s="37"/>
      <c r="Q79" s="37"/>
      <c r="R79" s="37"/>
      <c r="S79" s="37"/>
    </row>
    <row r="80" spans="2:19" ht="22.15" customHeight="1">
      <c r="B80" s="40"/>
      <c r="C80" s="455"/>
      <c r="D80" s="456"/>
      <c r="E80" s="145"/>
      <c r="F80" s="264"/>
      <c r="G80" s="252"/>
      <c r="H80" s="253"/>
      <c r="I80" s="252"/>
      <c r="J80" s="253"/>
      <c r="K80" s="254"/>
      <c r="L80" s="368"/>
      <c r="N80" s="50"/>
      <c r="P80" s="37"/>
      <c r="Q80" s="37"/>
      <c r="R80" s="37"/>
      <c r="S80" s="37"/>
    </row>
    <row r="81" spans="2:19" ht="22.15" customHeight="1">
      <c r="B81" s="40"/>
      <c r="C81" s="581"/>
      <c r="D81" s="582"/>
      <c r="E81" s="220"/>
      <c r="F81" s="264"/>
      <c r="G81" s="265"/>
      <c r="H81" s="265"/>
      <c r="I81" s="265"/>
      <c r="J81" s="265"/>
      <c r="K81" s="265"/>
      <c r="L81" s="368"/>
      <c r="N81" s="50"/>
      <c r="P81" s="37"/>
      <c r="Q81" s="37"/>
      <c r="R81" s="37"/>
      <c r="S81" s="37"/>
    </row>
    <row r="82" spans="2:19" ht="22.15" customHeight="1">
      <c r="B82" s="40"/>
      <c r="C82" s="530"/>
      <c r="D82" s="531"/>
      <c r="E82" s="185"/>
      <c r="F82" s="264"/>
      <c r="G82" s="265"/>
      <c r="H82" s="265"/>
      <c r="I82" s="265"/>
      <c r="J82" s="265"/>
      <c r="K82" s="377"/>
      <c r="L82" s="368"/>
      <c r="N82" s="50"/>
      <c r="P82" s="37"/>
      <c r="Q82" s="37"/>
      <c r="R82" s="37"/>
      <c r="S82" s="37"/>
    </row>
    <row r="83" spans="2:19" ht="22.15" customHeight="1">
      <c r="B83" s="40"/>
      <c r="C83" s="455"/>
      <c r="D83" s="456"/>
      <c r="E83" s="185"/>
      <c r="F83" s="264"/>
      <c r="G83" s="252"/>
      <c r="H83" s="253"/>
      <c r="I83" s="252"/>
      <c r="J83" s="253"/>
      <c r="K83" s="254"/>
      <c r="L83" s="368"/>
      <c r="N83" s="50"/>
      <c r="P83" s="37"/>
      <c r="Q83" s="37"/>
      <c r="R83" s="37"/>
      <c r="S83" s="37"/>
    </row>
    <row r="84" spans="2:19" ht="22.15" customHeight="1">
      <c r="B84" s="40"/>
      <c r="C84" s="581"/>
      <c r="D84" s="582"/>
      <c r="E84" s="220"/>
      <c r="F84" s="264"/>
      <c r="G84" s="265"/>
      <c r="H84" s="265"/>
      <c r="I84" s="265"/>
      <c r="J84" s="265"/>
      <c r="K84" s="265"/>
      <c r="L84" s="368"/>
      <c r="N84" s="50"/>
      <c r="P84" s="37"/>
      <c r="Q84" s="37"/>
      <c r="R84" s="37"/>
      <c r="S84" s="37"/>
    </row>
    <row r="85" spans="2:19" ht="22.15" customHeight="1">
      <c r="B85" s="40"/>
      <c r="C85" s="538"/>
      <c r="D85" s="539"/>
      <c r="E85" s="220"/>
      <c r="F85" s="264"/>
      <c r="G85" s="265"/>
      <c r="H85" s="265"/>
      <c r="I85" s="265"/>
      <c r="J85" s="265"/>
      <c r="K85" s="377"/>
      <c r="L85" s="368"/>
      <c r="N85" s="50"/>
      <c r="P85" s="37"/>
      <c r="Q85" s="37"/>
      <c r="R85" s="37"/>
      <c r="S85" s="37"/>
    </row>
    <row r="86" spans="2:19" ht="22.15" customHeight="1">
      <c r="B86" s="40"/>
      <c r="C86" s="461"/>
      <c r="D86" s="462"/>
      <c r="E86" s="185"/>
      <c r="F86" s="264"/>
      <c r="G86" s="252"/>
      <c r="H86" s="253"/>
      <c r="I86" s="252"/>
      <c r="J86" s="253"/>
      <c r="K86" s="254"/>
      <c r="L86" s="368"/>
      <c r="N86" s="50"/>
      <c r="P86" s="37"/>
      <c r="Q86" s="37"/>
      <c r="R86" s="37"/>
      <c r="S86" s="37"/>
    </row>
    <row r="87" spans="2:19" ht="22.15" customHeight="1">
      <c r="B87" s="40"/>
      <c r="C87" s="461"/>
      <c r="D87" s="462"/>
      <c r="E87" s="185"/>
      <c r="F87" s="264"/>
      <c r="G87" s="264"/>
      <c r="H87" s="253"/>
      <c r="I87" s="252"/>
      <c r="J87" s="253"/>
      <c r="K87" s="254"/>
      <c r="L87" s="368"/>
      <c r="N87" s="50"/>
      <c r="P87" s="37"/>
      <c r="Q87" s="37"/>
      <c r="R87" s="37"/>
      <c r="S87" s="37"/>
    </row>
    <row r="88" spans="2:19" ht="22.15" customHeight="1">
      <c r="B88" s="40"/>
      <c r="C88" s="455"/>
      <c r="D88" s="456"/>
      <c r="E88" s="145"/>
      <c r="F88" s="264"/>
      <c r="G88" s="252"/>
      <c r="H88" s="253"/>
      <c r="I88" s="252"/>
      <c r="J88" s="253"/>
      <c r="K88" s="254"/>
      <c r="L88" s="368"/>
      <c r="N88" s="50"/>
      <c r="P88" s="37"/>
      <c r="Q88" s="37"/>
      <c r="R88" s="37"/>
      <c r="S88" s="37"/>
    </row>
    <row r="89" spans="2:19" ht="22.15" customHeight="1">
      <c r="B89" s="40"/>
      <c r="C89" s="461"/>
      <c r="D89" s="462"/>
      <c r="E89" s="145"/>
      <c r="F89" s="264"/>
      <c r="G89" s="253"/>
      <c r="H89" s="253"/>
      <c r="I89" s="253"/>
      <c r="J89" s="253"/>
      <c r="K89" s="254"/>
      <c r="L89" s="368"/>
      <c r="N89" s="50"/>
      <c r="P89" s="37"/>
      <c r="Q89" s="37"/>
      <c r="R89" s="37"/>
      <c r="S89" s="37"/>
    </row>
    <row r="90" spans="2:19" ht="22.15" customHeight="1">
      <c r="B90" s="40"/>
      <c r="C90" s="581"/>
      <c r="D90" s="582"/>
      <c r="E90" s="220"/>
      <c r="F90" s="264"/>
      <c r="G90" s="265"/>
      <c r="H90" s="265"/>
      <c r="I90" s="265"/>
      <c r="J90" s="265"/>
      <c r="K90" s="265"/>
      <c r="L90" s="368"/>
      <c r="N90" s="50"/>
      <c r="P90" s="37"/>
      <c r="Q90" s="37"/>
      <c r="R90" s="37"/>
      <c r="S90" s="37"/>
    </row>
    <row r="91" spans="2:19" ht="22.15" customHeight="1">
      <c r="B91" s="40"/>
      <c r="C91" s="585"/>
      <c r="D91" s="586"/>
      <c r="E91" s="220"/>
      <c r="F91" s="264"/>
      <c r="G91" s="265"/>
      <c r="H91" s="265"/>
      <c r="I91" s="265"/>
      <c r="J91" s="265"/>
      <c r="K91" s="265"/>
      <c r="L91" s="368"/>
      <c r="N91" s="50"/>
      <c r="P91" s="37"/>
      <c r="Q91" s="37"/>
      <c r="R91" s="37"/>
      <c r="S91" s="37"/>
    </row>
    <row r="92" spans="2:19" ht="22.15" customHeight="1">
      <c r="B92" s="40"/>
      <c r="C92" s="530"/>
      <c r="D92" s="531"/>
      <c r="E92" s="145"/>
      <c r="F92" s="264"/>
      <c r="G92" s="252"/>
      <c r="H92" s="253"/>
      <c r="I92" s="252"/>
      <c r="J92" s="253"/>
      <c r="K92" s="254"/>
      <c r="L92" s="368"/>
      <c r="N92" s="50"/>
      <c r="P92" s="37"/>
      <c r="Q92" s="37"/>
      <c r="R92" s="37"/>
      <c r="S92" s="37"/>
    </row>
    <row r="93" spans="2:19" ht="22.15" customHeight="1">
      <c r="B93" s="40"/>
      <c r="C93" s="459"/>
      <c r="D93" s="460"/>
      <c r="E93" s="378"/>
      <c r="F93" s="252"/>
      <c r="G93" s="261"/>
      <c r="H93" s="253"/>
      <c r="I93" s="252"/>
      <c r="J93" s="253"/>
      <c r="K93" s="254"/>
      <c r="L93" s="368"/>
      <c r="N93" s="50"/>
      <c r="P93" s="37"/>
      <c r="Q93" s="37"/>
      <c r="R93" s="37"/>
      <c r="S93" s="37"/>
    </row>
    <row r="94" spans="2:19" ht="22.15" customHeight="1">
      <c r="B94" s="40"/>
      <c r="C94" s="585"/>
      <c r="D94" s="586"/>
      <c r="E94" s="220"/>
      <c r="F94" s="264"/>
      <c r="G94" s="265"/>
      <c r="H94" s="265"/>
      <c r="I94" s="265"/>
      <c r="J94" s="265"/>
      <c r="K94" s="265"/>
      <c r="L94" s="368"/>
      <c r="N94" s="50"/>
      <c r="P94" s="37"/>
      <c r="Q94" s="37"/>
      <c r="R94" s="37"/>
      <c r="S94" s="37"/>
    </row>
    <row r="95" spans="2:19" ht="22.15" customHeight="1">
      <c r="B95" s="40"/>
      <c r="C95" s="530"/>
      <c r="D95" s="531"/>
      <c r="E95" s="145"/>
      <c r="F95" s="264"/>
      <c r="G95" s="252"/>
      <c r="H95" s="253"/>
      <c r="I95" s="252"/>
      <c r="J95" s="253"/>
      <c r="K95" s="254"/>
      <c r="L95" s="368"/>
      <c r="N95" s="50"/>
      <c r="P95" s="37"/>
      <c r="Q95" s="37"/>
      <c r="R95" s="37"/>
      <c r="S95" s="37"/>
    </row>
    <row r="96" spans="2:19" ht="22.15" customHeight="1">
      <c r="B96" s="40"/>
      <c r="C96" s="455"/>
      <c r="D96" s="456"/>
      <c r="E96" s="145"/>
      <c r="F96" s="264"/>
      <c r="G96" s="252"/>
      <c r="H96" s="253"/>
      <c r="I96" s="252"/>
      <c r="J96" s="253"/>
      <c r="K96" s="254"/>
      <c r="L96" s="368"/>
      <c r="N96" s="50"/>
      <c r="P96" s="37"/>
      <c r="Q96" s="37"/>
      <c r="R96" s="37"/>
      <c r="S96" s="37"/>
    </row>
    <row r="97" spans="2:19" ht="22.15" customHeight="1">
      <c r="B97" s="40"/>
      <c r="C97" s="455"/>
      <c r="D97" s="456"/>
      <c r="E97" s="145"/>
      <c r="F97" s="264"/>
      <c r="G97" s="252"/>
      <c r="H97" s="253"/>
      <c r="I97" s="252"/>
      <c r="J97" s="253"/>
      <c r="K97" s="254"/>
      <c r="L97" s="368"/>
      <c r="N97" s="50"/>
      <c r="P97" s="37"/>
      <c r="Q97" s="37"/>
      <c r="R97" s="37"/>
      <c r="S97" s="37"/>
    </row>
    <row r="98" spans="2:19" ht="22.15" customHeight="1">
      <c r="B98" s="40"/>
      <c r="C98" s="455"/>
      <c r="D98" s="456"/>
      <c r="E98" s="145"/>
      <c r="F98" s="264"/>
      <c r="G98" s="252"/>
      <c r="H98" s="253"/>
      <c r="I98" s="252"/>
      <c r="J98" s="253"/>
      <c r="K98" s="254"/>
      <c r="L98" s="368"/>
      <c r="N98" s="50"/>
      <c r="P98" s="37"/>
      <c r="Q98" s="37"/>
      <c r="R98" s="37"/>
      <c r="S98" s="37"/>
    </row>
    <row r="99" spans="2:19" ht="22.15" customHeight="1">
      <c r="B99" s="40"/>
      <c r="C99" s="532"/>
      <c r="D99" s="533"/>
      <c r="E99" s="198"/>
      <c r="F99" s="264"/>
      <c r="G99" s="259"/>
      <c r="H99" s="259"/>
      <c r="I99" s="259"/>
      <c r="J99" s="259"/>
      <c r="K99" s="259"/>
      <c r="L99" s="368"/>
      <c r="N99" s="50"/>
      <c r="P99" s="37"/>
      <c r="Q99" s="37"/>
      <c r="R99" s="37"/>
      <c r="S99" s="37"/>
    </row>
    <row r="100" spans="2:19" ht="22.15" customHeight="1">
      <c r="B100" s="40"/>
      <c r="C100" s="526"/>
      <c r="D100" s="527"/>
      <c r="E100" s="145"/>
      <c r="F100" s="264"/>
      <c r="G100" s="252"/>
      <c r="H100" s="253"/>
      <c r="I100" s="252"/>
      <c r="J100" s="253"/>
      <c r="K100" s="260"/>
      <c r="L100" s="368"/>
      <c r="N100" s="50"/>
      <c r="P100" s="37"/>
      <c r="Q100" s="37"/>
      <c r="R100" s="37"/>
      <c r="S100" s="37"/>
    </row>
    <row r="101" spans="2:19" ht="22.15" customHeight="1">
      <c r="B101" s="40"/>
      <c r="C101" s="581"/>
      <c r="D101" s="582"/>
      <c r="E101" s="220"/>
      <c r="F101" s="264"/>
      <c r="G101" s="265"/>
      <c r="H101" s="265"/>
      <c r="I101" s="265"/>
      <c r="J101" s="265"/>
      <c r="K101" s="265"/>
      <c r="L101" s="368"/>
      <c r="N101" s="50"/>
      <c r="P101" s="37"/>
      <c r="Q101" s="37"/>
      <c r="R101" s="37"/>
      <c r="S101" s="37"/>
    </row>
    <row r="102" spans="2:19" ht="22.15" customHeight="1">
      <c r="B102" s="40"/>
      <c r="C102" s="534"/>
      <c r="D102" s="535"/>
      <c r="E102" s="186"/>
      <c r="F102" s="264"/>
      <c r="G102" s="252"/>
      <c r="H102" s="253"/>
      <c r="I102" s="252"/>
      <c r="J102" s="253"/>
      <c r="K102" s="254"/>
      <c r="L102" s="368"/>
      <c r="N102" s="50"/>
      <c r="P102" s="37"/>
      <c r="Q102" s="37"/>
      <c r="R102" s="37"/>
      <c r="S102" s="37"/>
    </row>
    <row r="103" spans="2:19" ht="22.15" customHeight="1">
      <c r="B103" s="40"/>
      <c r="C103" s="461"/>
      <c r="D103" s="462"/>
      <c r="E103" s="186"/>
      <c r="F103" s="264"/>
      <c r="G103" s="252"/>
      <c r="H103" s="253"/>
      <c r="I103" s="252"/>
      <c r="J103" s="253"/>
      <c r="K103" s="254"/>
      <c r="L103" s="368"/>
      <c r="N103" s="50"/>
      <c r="P103" s="37"/>
      <c r="Q103" s="37"/>
      <c r="R103" s="37"/>
      <c r="S103" s="37"/>
    </row>
    <row r="104" spans="2:19" ht="22.15" customHeight="1">
      <c r="B104" s="40"/>
      <c r="C104" s="581"/>
      <c r="D104" s="582"/>
      <c r="E104" s="220"/>
      <c r="F104" s="264"/>
      <c r="G104" s="265"/>
      <c r="H104" s="265"/>
      <c r="I104" s="265"/>
      <c r="J104" s="265"/>
      <c r="K104" s="265"/>
      <c r="L104" s="368"/>
      <c r="N104" s="50"/>
      <c r="P104" s="37"/>
      <c r="Q104" s="37"/>
      <c r="R104" s="37"/>
      <c r="S104" s="37"/>
    </row>
    <row r="105" spans="2:19" ht="22.15" customHeight="1">
      <c r="B105" s="40"/>
      <c r="C105" s="530"/>
      <c r="D105" s="531"/>
      <c r="E105" s="185"/>
      <c r="F105" s="264"/>
      <c r="G105" s="265"/>
      <c r="H105" s="265"/>
      <c r="I105" s="265"/>
      <c r="J105" s="265"/>
      <c r="K105" s="377"/>
      <c r="L105" s="368"/>
      <c r="N105" s="50"/>
      <c r="P105" s="37"/>
      <c r="Q105" s="37"/>
      <c r="R105" s="37"/>
      <c r="S105" s="37"/>
    </row>
    <row r="106" spans="2:19" ht="22.15" customHeight="1">
      <c r="B106" s="40"/>
      <c r="C106" s="455"/>
      <c r="D106" s="456"/>
      <c r="E106" s="145"/>
      <c r="F106" s="264"/>
      <c r="G106" s="252"/>
      <c r="H106" s="253"/>
      <c r="I106" s="252"/>
      <c r="J106" s="253"/>
      <c r="K106" s="254"/>
      <c r="L106" s="368"/>
      <c r="N106" s="50"/>
      <c r="P106" s="37"/>
      <c r="Q106" s="37"/>
      <c r="R106" s="37"/>
      <c r="S106" s="37"/>
    </row>
    <row r="107" spans="2:19" ht="22.15" customHeight="1">
      <c r="B107" s="40"/>
      <c r="C107" s="455"/>
      <c r="D107" s="456"/>
      <c r="E107" s="145"/>
      <c r="F107" s="264"/>
      <c r="G107" s="252"/>
      <c r="H107" s="253"/>
      <c r="I107" s="252"/>
      <c r="J107" s="253"/>
      <c r="K107" s="254"/>
      <c r="L107" s="368"/>
      <c r="N107" s="50"/>
      <c r="P107" s="37"/>
      <c r="Q107" s="37"/>
      <c r="R107" s="37"/>
      <c r="S107" s="37"/>
    </row>
    <row r="108" spans="2:19" ht="22.15" customHeight="1">
      <c r="B108" s="40"/>
      <c r="C108" s="455"/>
      <c r="D108" s="456"/>
      <c r="E108" s="145"/>
      <c r="F108" s="264"/>
      <c r="G108" s="252"/>
      <c r="H108" s="253"/>
      <c r="I108" s="252"/>
      <c r="J108" s="253"/>
      <c r="K108" s="254"/>
      <c r="L108" s="368"/>
      <c r="N108" s="50"/>
      <c r="P108" s="37"/>
      <c r="Q108" s="37"/>
      <c r="R108" s="37"/>
      <c r="S108" s="37"/>
    </row>
    <row r="109" spans="2:19" ht="22.15" customHeight="1">
      <c r="B109" s="40"/>
      <c r="C109" s="459"/>
      <c r="D109" s="460"/>
      <c r="E109" s="185"/>
      <c r="F109" s="264"/>
      <c r="G109" s="252"/>
      <c r="H109" s="253"/>
      <c r="I109" s="252"/>
      <c r="J109" s="253"/>
      <c r="K109" s="254"/>
      <c r="L109" s="368"/>
      <c r="N109" s="50"/>
      <c r="P109" s="37"/>
      <c r="Q109" s="37"/>
      <c r="R109" s="37"/>
      <c r="S109" s="37"/>
    </row>
    <row r="110" spans="2:19" ht="22.15" customHeight="1">
      <c r="B110" s="40"/>
      <c r="C110" s="536"/>
      <c r="D110" s="537"/>
      <c r="E110" s="145"/>
      <c r="F110" s="264"/>
      <c r="G110" s="252"/>
      <c r="H110" s="253"/>
      <c r="I110" s="252"/>
      <c r="J110" s="253"/>
      <c r="K110" s="254"/>
      <c r="L110" s="368"/>
      <c r="N110" s="50"/>
      <c r="P110" s="37"/>
      <c r="Q110" s="37"/>
      <c r="R110" s="37"/>
      <c r="S110" s="37"/>
    </row>
    <row r="111" spans="2:19" ht="22.15" customHeight="1">
      <c r="B111" s="40"/>
      <c r="C111" s="534"/>
      <c r="D111" s="535"/>
      <c r="E111" s="145"/>
      <c r="F111" s="264"/>
      <c r="G111" s="252"/>
      <c r="H111" s="253"/>
      <c r="I111" s="252"/>
      <c r="J111" s="253"/>
      <c r="K111" s="254"/>
      <c r="L111" s="368"/>
      <c r="N111" s="50"/>
      <c r="P111" s="37"/>
      <c r="Q111" s="37"/>
      <c r="R111" s="37"/>
      <c r="S111" s="37"/>
    </row>
    <row r="112" spans="2:19" ht="22.15" customHeight="1">
      <c r="B112" s="40"/>
      <c r="C112" s="534"/>
      <c r="D112" s="535"/>
      <c r="E112" s="186"/>
      <c r="F112" s="264"/>
      <c r="G112" s="252"/>
      <c r="H112" s="253"/>
      <c r="I112" s="252"/>
      <c r="J112" s="253"/>
      <c r="K112" s="254"/>
      <c r="L112" s="368"/>
      <c r="N112" s="50"/>
      <c r="P112" s="37"/>
      <c r="Q112" s="37"/>
      <c r="R112" s="37"/>
      <c r="S112" s="37"/>
    </row>
    <row r="113" spans="2:19" ht="22.15" customHeight="1">
      <c r="B113" s="40"/>
      <c r="C113" s="461"/>
      <c r="D113" s="462"/>
      <c r="E113" s="186"/>
      <c r="F113" s="264"/>
      <c r="G113" s="252"/>
      <c r="H113" s="253"/>
      <c r="I113" s="252"/>
      <c r="J113" s="253"/>
      <c r="K113" s="254"/>
      <c r="L113" s="368"/>
      <c r="N113" s="50"/>
      <c r="P113" s="37"/>
      <c r="Q113" s="37"/>
      <c r="R113" s="37"/>
      <c r="S113" s="37"/>
    </row>
    <row r="114" spans="2:19" ht="22.15" customHeight="1">
      <c r="B114" s="40"/>
      <c r="C114" s="581"/>
      <c r="D114" s="582"/>
      <c r="E114" s="220"/>
      <c r="F114" s="264"/>
      <c r="G114" s="265"/>
      <c r="H114" s="265"/>
      <c r="I114" s="265"/>
      <c r="J114" s="265"/>
      <c r="K114" s="265"/>
      <c r="L114" s="368"/>
      <c r="N114" s="50"/>
      <c r="P114" s="37"/>
      <c r="Q114" s="37"/>
      <c r="R114" s="37"/>
      <c r="S114" s="37"/>
    </row>
    <row r="115" spans="2:19" ht="22.15" customHeight="1">
      <c r="B115" s="40">
        <v>2</v>
      </c>
      <c r="C115" s="379" t="s">
        <v>83</v>
      </c>
      <c r="D115" s="380"/>
      <c r="E115" s="372"/>
      <c r="F115" s="253"/>
      <c r="G115" s="253"/>
      <c r="H115" s="253"/>
      <c r="I115" s="253"/>
      <c r="J115" s="253"/>
      <c r="K115" s="253"/>
      <c r="L115" s="212"/>
      <c r="M115" s="44"/>
      <c r="P115" s="37"/>
      <c r="Q115" s="37"/>
    </row>
    <row r="116" spans="2:19" ht="22.15" customHeight="1">
      <c r="B116" s="40"/>
      <c r="C116" s="473" t="s">
        <v>84</v>
      </c>
      <c r="D116" s="474"/>
      <c r="E116" s="367" t="s">
        <v>77</v>
      </c>
      <c r="F116" s="264"/>
      <c r="G116" s="264"/>
      <c r="H116" s="264"/>
      <c r="I116" s="264"/>
      <c r="J116" s="264"/>
      <c r="K116" s="265"/>
      <c r="L116" s="212"/>
      <c r="M116" s="216"/>
      <c r="P116" s="37"/>
      <c r="Q116" s="37"/>
    </row>
    <row r="117" spans="2:19" ht="22.15" customHeight="1">
      <c r="B117" s="40"/>
      <c r="C117" s="530"/>
      <c r="D117" s="531"/>
      <c r="E117" s="367"/>
      <c r="F117" s="264"/>
      <c r="G117" s="264"/>
      <c r="H117" s="264"/>
      <c r="I117" s="264"/>
      <c r="J117" s="264"/>
      <c r="K117" s="265"/>
      <c r="L117" s="212"/>
      <c r="M117" s="217"/>
      <c r="P117" s="37"/>
      <c r="Q117" s="37"/>
    </row>
    <row r="118" spans="2:19" ht="22.15" customHeight="1">
      <c r="B118" s="40"/>
      <c r="C118" s="587"/>
      <c r="D118" s="588"/>
      <c r="E118" s="367"/>
      <c r="F118" s="264"/>
      <c r="G118" s="264"/>
      <c r="H118" s="264"/>
      <c r="I118" s="264"/>
      <c r="J118" s="264"/>
      <c r="K118" s="265"/>
      <c r="L118" s="212"/>
      <c r="M118" s="216"/>
      <c r="P118" s="37"/>
      <c r="Q118" s="37"/>
    </row>
    <row r="119" spans="2:19" ht="22.15" customHeight="1">
      <c r="B119" s="40"/>
      <c r="C119" s="467"/>
      <c r="D119" s="468"/>
      <c r="E119" s="367"/>
      <c r="F119" s="264"/>
      <c r="G119" s="264"/>
      <c r="H119" s="264"/>
      <c r="I119" s="264"/>
      <c r="J119" s="264"/>
      <c r="K119" s="265"/>
      <c r="L119" s="212"/>
      <c r="M119" s="216"/>
      <c r="P119" s="37"/>
      <c r="Q119" s="37"/>
    </row>
    <row r="120" spans="2:19" ht="22.15" customHeight="1">
      <c r="B120" s="40"/>
      <c r="C120" s="538"/>
      <c r="D120" s="539"/>
      <c r="E120" s="367"/>
      <c r="F120" s="264"/>
      <c r="G120" s="264"/>
      <c r="H120" s="264"/>
      <c r="I120" s="264"/>
      <c r="J120" s="264"/>
      <c r="K120" s="265"/>
      <c r="L120" s="212"/>
      <c r="M120" s="216"/>
      <c r="P120" s="37"/>
      <c r="Q120" s="37"/>
    </row>
    <row r="121" spans="2:19" ht="22.15" customHeight="1">
      <c r="B121" s="40"/>
      <c r="C121" s="587"/>
      <c r="D121" s="588"/>
      <c r="E121" s="367"/>
      <c r="F121" s="264"/>
      <c r="G121" s="264"/>
      <c r="H121" s="264"/>
      <c r="I121" s="264"/>
      <c r="J121" s="264"/>
      <c r="K121" s="265"/>
      <c r="L121" s="212"/>
      <c r="M121" s="216"/>
      <c r="P121" s="37"/>
      <c r="Q121" s="37"/>
      <c r="R121" s="37"/>
      <c r="S121" s="37"/>
    </row>
    <row r="122" spans="2:19" ht="22.15" customHeight="1">
      <c r="B122" s="40"/>
      <c r="C122" s="587"/>
      <c r="D122" s="588"/>
      <c r="E122" s="367"/>
      <c r="F122" s="253"/>
      <c r="G122" s="253"/>
      <c r="H122" s="253"/>
      <c r="I122" s="253"/>
      <c r="J122" s="253"/>
      <c r="K122" s="265"/>
      <c r="L122" s="212"/>
      <c r="M122" s="216"/>
      <c r="P122" s="37"/>
      <c r="Q122" s="37"/>
      <c r="R122" s="37"/>
      <c r="S122" s="37"/>
    </row>
    <row r="123" spans="2:19" ht="22.15" customHeight="1">
      <c r="B123" s="40"/>
      <c r="C123" s="587"/>
      <c r="D123" s="588"/>
      <c r="E123" s="367"/>
      <c r="F123" s="253"/>
      <c r="G123" s="253"/>
      <c r="H123" s="253"/>
      <c r="I123" s="253"/>
      <c r="J123" s="253"/>
      <c r="K123" s="265"/>
      <c r="L123" s="212"/>
      <c r="M123" s="44"/>
      <c r="P123" s="37"/>
      <c r="Q123" s="37"/>
      <c r="R123" s="37"/>
      <c r="S123" s="37"/>
    </row>
    <row r="124" spans="2:19" ht="22.15" customHeight="1">
      <c r="B124" s="40"/>
      <c r="C124" s="587"/>
      <c r="D124" s="588"/>
      <c r="E124" s="367"/>
      <c r="F124" s="253"/>
      <c r="G124" s="253"/>
      <c r="H124" s="253"/>
      <c r="I124" s="253"/>
      <c r="J124" s="253"/>
      <c r="K124" s="265"/>
      <c r="L124" s="212"/>
      <c r="M124" s="44"/>
      <c r="P124" s="37"/>
      <c r="Q124" s="37"/>
      <c r="R124" s="37"/>
      <c r="S124" s="37"/>
    </row>
    <row r="125" spans="2:19" ht="22.15" customHeight="1">
      <c r="B125" s="40"/>
      <c r="C125" s="591"/>
      <c r="D125" s="592"/>
      <c r="E125" s="40"/>
      <c r="F125" s="253"/>
      <c r="G125" s="253"/>
      <c r="H125" s="253"/>
      <c r="I125" s="253"/>
      <c r="J125" s="253"/>
      <c r="K125" s="253"/>
      <c r="L125" s="212"/>
      <c r="M125" s="44"/>
      <c r="P125" s="37"/>
      <c r="Q125" s="37"/>
      <c r="R125" s="37"/>
      <c r="S125" s="37"/>
    </row>
    <row r="126" spans="2:19" ht="22.15" customHeight="1">
      <c r="B126" s="40"/>
      <c r="C126" s="591"/>
      <c r="D126" s="592"/>
      <c r="E126" s="40"/>
      <c r="F126" s="253"/>
      <c r="G126" s="253"/>
      <c r="H126" s="253"/>
      <c r="I126" s="253"/>
      <c r="J126" s="253"/>
      <c r="K126" s="253"/>
      <c r="L126" s="212"/>
      <c r="M126" s="44"/>
      <c r="P126" s="37"/>
      <c r="Q126" s="37"/>
      <c r="R126" s="37"/>
      <c r="S126" s="37"/>
    </row>
    <row r="127" spans="2:19" ht="22.15" customHeight="1">
      <c r="B127" s="40"/>
      <c r="C127" s="591"/>
      <c r="D127" s="592"/>
      <c r="E127" s="40"/>
      <c r="F127" s="253"/>
      <c r="G127" s="253"/>
      <c r="H127" s="253"/>
      <c r="I127" s="253"/>
      <c r="J127" s="253"/>
      <c r="K127" s="253"/>
      <c r="L127" s="212"/>
      <c r="M127" s="44"/>
      <c r="P127" s="37"/>
      <c r="Q127" s="37"/>
      <c r="R127" s="37"/>
      <c r="S127" s="37"/>
    </row>
    <row r="128" spans="2:19" ht="22.15" customHeight="1">
      <c r="B128" s="40"/>
      <c r="C128" s="589"/>
      <c r="D128" s="590"/>
      <c r="E128" s="40"/>
      <c r="F128" s="253"/>
      <c r="G128" s="253"/>
      <c r="H128" s="253"/>
      <c r="I128" s="253"/>
      <c r="J128" s="253"/>
      <c r="K128" s="253"/>
      <c r="L128" s="212"/>
      <c r="M128" s="44"/>
      <c r="P128" s="37"/>
      <c r="Q128" s="37"/>
      <c r="R128" s="37"/>
      <c r="S128" s="37"/>
    </row>
    <row r="129" spans="2:19" ht="22.15" customHeight="1">
      <c r="B129" s="40"/>
      <c r="C129" s="589"/>
      <c r="D129" s="590"/>
      <c r="E129" s="40"/>
      <c r="F129" s="253"/>
      <c r="G129" s="253"/>
      <c r="H129" s="253"/>
      <c r="I129" s="253"/>
      <c r="J129" s="253"/>
      <c r="K129" s="253"/>
      <c r="L129" s="212"/>
      <c r="M129" s="44"/>
      <c r="P129" s="37"/>
      <c r="Q129" s="37"/>
      <c r="R129" s="37"/>
      <c r="S129" s="37"/>
    </row>
    <row r="130" spans="2:19" ht="22.15" customHeight="1">
      <c r="B130" s="40"/>
      <c r="C130" s="589"/>
      <c r="D130" s="590"/>
      <c r="E130" s="40"/>
      <c r="F130" s="253"/>
      <c r="G130" s="253"/>
      <c r="H130" s="253"/>
      <c r="I130" s="253"/>
      <c r="J130" s="253"/>
      <c r="K130" s="253"/>
      <c r="L130" s="212"/>
      <c r="M130" s="44"/>
      <c r="P130" s="37"/>
      <c r="Q130" s="37"/>
      <c r="R130" s="37"/>
      <c r="S130" s="37"/>
    </row>
    <row r="131" spans="2:19" ht="22.15" customHeight="1">
      <c r="B131" s="40"/>
      <c r="C131" s="589"/>
      <c r="D131" s="590"/>
      <c r="E131" s="40"/>
      <c r="F131" s="253"/>
      <c r="G131" s="253"/>
      <c r="H131" s="253"/>
      <c r="I131" s="253"/>
      <c r="J131" s="253"/>
      <c r="K131" s="253"/>
      <c r="L131" s="212"/>
      <c r="M131" s="44"/>
      <c r="P131" s="37"/>
      <c r="Q131" s="37"/>
      <c r="R131" s="37"/>
      <c r="S131" s="37"/>
    </row>
    <row r="132" spans="2:19" ht="22.15" customHeight="1">
      <c r="B132" s="40"/>
      <c r="C132" s="589"/>
      <c r="D132" s="590"/>
      <c r="E132" s="40"/>
      <c r="F132" s="253"/>
      <c r="G132" s="253"/>
      <c r="H132" s="253"/>
      <c r="I132" s="253"/>
      <c r="J132" s="253"/>
      <c r="K132" s="253"/>
      <c r="L132" s="212"/>
      <c r="M132" s="44"/>
      <c r="P132" s="37"/>
      <c r="Q132" s="37"/>
      <c r="R132" s="37"/>
      <c r="S132" s="37"/>
    </row>
    <row r="133" spans="2:19" ht="22.15" customHeight="1">
      <c r="B133" s="40"/>
      <c r="C133" s="589"/>
      <c r="D133" s="590"/>
      <c r="E133" s="40"/>
      <c r="F133" s="253"/>
      <c r="G133" s="253"/>
      <c r="H133" s="253"/>
      <c r="I133" s="253"/>
      <c r="J133" s="253"/>
      <c r="K133" s="253"/>
      <c r="L133" s="212"/>
      <c r="M133" s="44"/>
      <c r="P133" s="37"/>
      <c r="Q133" s="37"/>
      <c r="R133" s="37"/>
      <c r="S133" s="37"/>
    </row>
    <row r="134" spans="2:19" ht="22.15" customHeight="1">
      <c r="B134" s="40"/>
      <c r="C134" s="589"/>
      <c r="D134" s="590"/>
      <c r="E134" s="40"/>
      <c r="F134" s="253"/>
      <c r="G134" s="253"/>
      <c r="H134" s="253"/>
      <c r="I134" s="253"/>
      <c r="J134" s="253"/>
      <c r="K134" s="253"/>
      <c r="L134" s="212"/>
      <c r="M134" s="44"/>
      <c r="P134" s="37"/>
      <c r="Q134" s="37"/>
    </row>
    <row r="135" spans="2:19" ht="22.15" customHeight="1">
      <c r="B135" s="40"/>
      <c r="C135" s="589"/>
      <c r="D135" s="590"/>
      <c r="E135" s="40"/>
      <c r="F135" s="253"/>
      <c r="G135" s="253"/>
      <c r="H135" s="253"/>
      <c r="I135" s="253"/>
      <c r="J135" s="253"/>
      <c r="K135" s="253"/>
      <c r="L135" s="212"/>
      <c r="M135" s="44"/>
      <c r="P135" s="37"/>
      <c r="Q135" s="37"/>
    </row>
    <row r="136" spans="2:19" ht="22.15" customHeight="1">
      <c r="B136" s="40"/>
      <c r="C136" s="589"/>
      <c r="D136" s="590"/>
      <c r="E136" s="40"/>
      <c r="F136" s="253"/>
      <c r="G136" s="253"/>
      <c r="H136" s="253"/>
      <c r="I136" s="253"/>
      <c r="J136" s="253"/>
      <c r="K136" s="253"/>
      <c r="L136" s="212"/>
      <c r="M136" s="44"/>
      <c r="P136" s="37"/>
      <c r="Q136" s="37"/>
    </row>
    <row r="137" spans="2:19" ht="22.15" customHeight="1">
      <c r="B137" s="40"/>
      <c r="C137" s="589"/>
      <c r="D137" s="590"/>
      <c r="E137" s="40"/>
      <c r="F137" s="253"/>
      <c r="G137" s="253"/>
      <c r="H137" s="253"/>
      <c r="I137" s="253"/>
      <c r="J137" s="253"/>
      <c r="K137" s="253"/>
      <c r="L137" s="212"/>
      <c r="M137" s="44"/>
      <c r="P137" s="37"/>
      <c r="Q137" s="37"/>
    </row>
    <row r="138" spans="2:19" ht="22.15" customHeight="1">
      <c r="B138" s="40"/>
      <c r="C138" s="589"/>
      <c r="D138" s="590"/>
      <c r="E138" s="40"/>
      <c r="F138" s="253"/>
      <c r="G138" s="253"/>
      <c r="H138" s="253"/>
      <c r="I138" s="253"/>
      <c r="J138" s="253"/>
      <c r="K138" s="253"/>
      <c r="L138" s="212"/>
      <c r="M138" s="44"/>
      <c r="P138" s="37"/>
      <c r="Q138" s="37"/>
    </row>
    <row r="139" spans="2:19" ht="22.15" customHeight="1">
      <c r="B139" s="40"/>
      <c r="C139" s="589"/>
      <c r="D139" s="590"/>
      <c r="E139" s="40"/>
      <c r="F139" s="253"/>
      <c r="G139" s="253"/>
      <c r="H139" s="253"/>
      <c r="I139" s="253"/>
      <c r="J139" s="253"/>
      <c r="K139" s="253"/>
      <c r="L139" s="212"/>
      <c r="M139" s="44"/>
      <c r="P139" s="37"/>
      <c r="Q139" s="37"/>
    </row>
    <row r="140" spans="2:19" ht="22.15" customHeight="1">
      <c r="B140" s="40"/>
      <c r="C140" s="593"/>
      <c r="D140" s="594"/>
      <c r="E140" s="40"/>
      <c r="F140" s="253"/>
      <c r="G140" s="253"/>
      <c r="H140" s="253"/>
      <c r="I140" s="253"/>
      <c r="J140" s="253"/>
      <c r="K140" s="253"/>
      <c r="L140" s="212"/>
      <c r="M140" s="44"/>
      <c r="P140" s="37"/>
      <c r="Q140" s="37"/>
    </row>
    <row r="141" spans="2:19" ht="22.15" customHeight="1">
      <c r="B141" s="40"/>
      <c r="C141" s="589"/>
      <c r="D141" s="590"/>
      <c r="E141" s="40"/>
      <c r="F141" s="253"/>
      <c r="G141" s="253"/>
      <c r="H141" s="253"/>
      <c r="I141" s="253"/>
      <c r="J141" s="253"/>
      <c r="K141" s="253"/>
      <c r="L141" s="212"/>
      <c r="M141" s="44"/>
      <c r="P141" s="37"/>
      <c r="Q141" s="37"/>
    </row>
    <row r="142" spans="2:19" ht="22.15" customHeight="1">
      <c r="B142" s="40"/>
      <c r="C142" s="589"/>
      <c r="D142" s="590"/>
      <c r="E142" s="40"/>
      <c r="F142" s="253"/>
      <c r="G142" s="253"/>
      <c r="H142" s="253"/>
      <c r="I142" s="253"/>
      <c r="J142" s="253"/>
      <c r="K142" s="253"/>
      <c r="L142" s="212"/>
      <c r="M142" s="44"/>
      <c r="P142" s="37"/>
      <c r="Q142" s="37"/>
    </row>
    <row r="143" spans="2:19" ht="22.15" customHeight="1">
      <c r="B143" s="40"/>
      <c r="C143" s="589"/>
      <c r="D143" s="590"/>
      <c r="E143" s="40"/>
      <c r="F143" s="253"/>
      <c r="G143" s="253"/>
      <c r="H143" s="253"/>
      <c r="I143" s="253"/>
      <c r="J143" s="253"/>
      <c r="K143" s="253"/>
      <c r="L143" s="212"/>
      <c r="M143" s="44"/>
      <c r="P143" s="37"/>
      <c r="Q143" s="37"/>
    </row>
    <row r="144" spans="2:19" ht="22.15" customHeight="1">
      <c r="B144" s="40"/>
      <c r="C144" s="589"/>
      <c r="D144" s="590"/>
      <c r="E144" s="40"/>
      <c r="F144" s="253"/>
      <c r="G144" s="253"/>
      <c r="H144" s="253"/>
      <c r="I144" s="253"/>
      <c r="J144" s="253"/>
      <c r="K144" s="253"/>
      <c r="L144" s="212"/>
      <c r="M144" s="44"/>
      <c r="P144" s="37"/>
      <c r="Q144" s="37"/>
    </row>
    <row r="145" spans="2:19" ht="22.15" customHeight="1">
      <c r="B145" s="35"/>
      <c r="C145" s="577" t="s">
        <v>85</v>
      </c>
      <c r="D145" s="578"/>
      <c r="E145" s="358"/>
      <c r="F145" s="359"/>
      <c r="G145" s="360"/>
      <c r="H145" s="360"/>
      <c r="I145" s="361"/>
      <c r="J145" s="360"/>
      <c r="K145" s="362"/>
      <c r="L145" s="363"/>
      <c r="P145" s="37"/>
      <c r="Q145" s="37"/>
      <c r="R145" s="37"/>
      <c r="S145" s="37"/>
    </row>
    <row r="146" spans="2:19" s="36" customFormat="1" ht="22.15" customHeight="1">
      <c r="B146" s="210">
        <v>2</v>
      </c>
      <c r="C146" s="471" t="s">
        <v>86</v>
      </c>
      <c r="D146" s="472"/>
      <c r="E146" s="211"/>
      <c r="F146" s="252"/>
      <c r="G146" s="261"/>
      <c r="H146" s="261"/>
      <c r="I146" s="261"/>
      <c r="J146" s="261"/>
      <c r="K146" s="261"/>
      <c r="L146" s="212"/>
      <c r="M146" s="44"/>
      <c r="R146" s="47"/>
      <c r="S146" s="48"/>
    </row>
    <row r="147" spans="2:19" s="36" customFormat="1" ht="22.15" customHeight="1">
      <c r="B147" s="210"/>
      <c r="C147" s="473" t="s">
        <v>84</v>
      </c>
      <c r="D147" s="474"/>
      <c r="E147" s="211"/>
      <c r="F147" s="252"/>
      <c r="G147" s="261"/>
      <c r="H147" s="261"/>
      <c r="I147" s="261"/>
      <c r="J147" s="261"/>
      <c r="K147" s="261"/>
      <c r="L147" s="212"/>
      <c r="M147" s="44"/>
      <c r="R147" s="47"/>
      <c r="S147" s="48"/>
    </row>
    <row r="148" spans="2:19">
      <c r="B148" s="210"/>
      <c r="C148" s="542" t="s">
        <v>87</v>
      </c>
      <c r="D148" s="543"/>
      <c r="E148" s="211"/>
      <c r="F148" s="261"/>
      <c r="G148" s="261"/>
      <c r="H148" s="261"/>
      <c r="I148" s="261"/>
      <c r="J148" s="261"/>
      <c r="K148" s="262"/>
      <c r="L148" s="218"/>
    </row>
    <row r="149" spans="2:19">
      <c r="B149" s="210"/>
      <c r="C149" s="455" t="s">
        <v>88</v>
      </c>
      <c r="D149" s="456"/>
      <c r="E149" s="221" t="s">
        <v>89</v>
      </c>
      <c r="F149" s="272"/>
      <c r="G149" s="261"/>
      <c r="H149" s="253"/>
      <c r="I149" s="263"/>
      <c r="J149" s="253"/>
      <c r="K149" s="254"/>
      <c r="L149" s="218"/>
    </row>
    <row r="150" spans="2:19">
      <c r="B150" s="210"/>
      <c r="C150" s="455" t="s">
        <v>90</v>
      </c>
      <c r="D150" s="456"/>
      <c r="E150" s="221" t="s">
        <v>89</v>
      </c>
      <c r="F150" s="272"/>
      <c r="G150" s="263"/>
      <c r="H150" s="253"/>
      <c r="I150" s="263"/>
      <c r="J150" s="253"/>
      <c r="K150" s="254"/>
      <c r="L150" s="218"/>
    </row>
    <row r="151" spans="2:19">
      <c r="B151" s="210"/>
      <c r="C151" s="455" t="s">
        <v>91</v>
      </c>
      <c r="D151" s="456"/>
      <c r="E151" s="221" t="s">
        <v>89</v>
      </c>
      <c r="F151" s="272"/>
      <c r="G151" s="263"/>
      <c r="H151" s="253"/>
      <c r="I151" s="263"/>
      <c r="J151" s="253"/>
      <c r="K151" s="254"/>
      <c r="L151" s="218"/>
    </row>
    <row r="152" spans="2:19">
      <c r="B152" s="210"/>
      <c r="C152" s="455" t="s">
        <v>92</v>
      </c>
      <c r="D152" s="456"/>
      <c r="E152" s="221" t="s">
        <v>89</v>
      </c>
      <c r="F152" s="272"/>
      <c r="G152" s="263"/>
      <c r="H152" s="253"/>
      <c r="I152" s="263"/>
      <c r="J152" s="253"/>
      <c r="K152" s="254"/>
      <c r="L152" s="218"/>
    </row>
    <row r="153" spans="2:19">
      <c r="B153" s="210"/>
      <c r="C153" s="455" t="s">
        <v>93</v>
      </c>
      <c r="D153" s="456"/>
      <c r="E153" s="221" t="s">
        <v>94</v>
      </c>
      <c r="F153" s="272"/>
      <c r="G153" s="263"/>
      <c r="H153" s="253"/>
      <c r="I153" s="263"/>
      <c r="J153" s="253"/>
      <c r="K153" s="254"/>
      <c r="L153" s="218"/>
    </row>
    <row r="154" spans="2:19">
      <c r="B154" s="210"/>
      <c r="C154" s="455" t="s">
        <v>95</v>
      </c>
      <c r="D154" s="456"/>
      <c r="E154" s="221" t="s">
        <v>60</v>
      </c>
      <c r="F154" s="272"/>
      <c r="G154" s="263"/>
      <c r="H154" s="253"/>
      <c r="I154" s="263"/>
      <c r="J154" s="253"/>
      <c r="K154" s="254"/>
      <c r="L154" s="218"/>
    </row>
    <row r="155" spans="2:19">
      <c r="B155" s="210"/>
      <c r="C155" s="542" t="s">
        <v>96</v>
      </c>
      <c r="D155" s="543"/>
      <c r="E155" s="220"/>
      <c r="F155" s="273"/>
      <c r="G155" s="261"/>
      <c r="H155" s="253"/>
      <c r="I155" s="261"/>
      <c r="J155" s="253"/>
      <c r="K155" s="262"/>
      <c r="L155" s="218"/>
      <c r="Q155" s="46">
        <v>45</v>
      </c>
    </row>
    <row r="156" spans="2:19">
      <c r="B156" s="210"/>
      <c r="C156" s="595" t="s">
        <v>97</v>
      </c>
      <c r="D156" s="596"/>
      <c r="E156" s="221" t="s">
        <v>89</v>
      </c>
      <c r="F156" s="272"/>
      <c r="G156" s="263"/>
      <c r="H156" s="253"/>
      <c r="I156" s="263"/>
      <c r="J156" s="253"/>
      <c r="K156" s="254"/>
      <c r="L156" s="218"/>
      <c r="M156" s="36" t="s">
        <v>98</v>
      </c>
    </row>
    <row r="157" spans="2:19">
      <c r="B157" s="210"/>
      <c r="C157" s="455" t="s">
        <v>99</v>
      </c>
      <c r="D157" s="456"/>
      <c r="E157" s="221" t="s">
        <v>89</v>
      </c>
      <c r="F157" s="272"/>
      <c r="G157" s="263"/>
      <c r="H157" s="253"/>
      <c r="I157" s="263"/>
      <c r="J157" s="253"/>
      <c r="K157" s="254"/>
      <c r="L157" s="218"/>
      <c r="M157" s="36" t="s">
        <v>98</v>
      </c>
    </row>
    <row r="158" spans="2:19">
      <c r="B158" s="210"/>
      <c r="C158" s="316" t="s">
        <v>101</v>
      </c>
      <c r="D158" s="317"/>
      <c r="E158" s="221" t="s">
        <v>89</v>
      </c>
      <c r="F158" s="272"/>
      <c r="G158" s="263"/>
      <c r="H158" s="253"/>
      <c r="I158" s="263"/>
      <c r="J158" s="253"/>
      <c r="K158" s="254"/>
      <c r="L158" s="218"/>
    </row>
    <row r="159" spans="2:19">
      <c r="B159" s="210"/>
      <c r="C159" s="455" t="s">
        <v>102</v>
      </c>
      <c r="D159" s="456"/>
      <c r="E159" s="221" t="s">
        <v>89</v>
      </c>
      <c r="F159" s="272"/>
      <c r="G159" s="263"/>
      <c r="H159" s="253"/>
      <c r="I159" s="263"/>
      <c r="J159" s="253"/>
      <c r="K159" s="254"/>
      <c r="L159" s="218"/>
    </row>
    <row r="160" spans="2:19">
      <c r="B160" s="210"/>
      <c r="C160" s="455" t="s">
        <v>103</v>
      </c>
      <c r="D160" s="456"/>
      <c r="E160" s="221" t="s">
        <v>89</v>
      </c>
      <c r="F160" s="272"/>
      <c r="G160" s="263"/>
      <c r="H160" s="253"/>
      <c r="I160" s="263"/>
      <c r="J160" s="253"/>
      <c r="K160" s="254"/>
      <c r="L160" s="218"/>
    </row>
    <row r="161" spans="2:18">
      <c r="B161" s="210"/>
      <c r="C161" s="316" t="s">
        <v>104</v>
      </c>
      <c r="D161" s="317"/>
      <c r="E161" s="221" t="s">
        <v>89</v>
      </c>
      <c r="F161" s="272"/>
      <c r="G161" s="263"/>
      <c r="H161" s="253"/>
      <c r="I161" s="263"/>
      <c r="J161" s="253"/>
      <c r="K161" s="254"/>
      <c r="L161" s="218"/>
    </row>
    <row r="162" spans="2:18">
      <c r="B162" s="210"/>
      <c r="C162" s="316" t="s">
        <v>105</v>
      </c>
      <c r="D162" s="317"/>
      <c r="E162" s="221" t="s">
        <v>89</v>
      </c>
      <c r="F162" s="272"/>
      <c r="G162" s="263"/>
      <c r="H162" s="253"/>
      <c r="I162" s="263"/>
      <c r="J162" s="253"/>
      <c r="K162" s="254"/>
      <c r="L162" s="218"/>
    </row>
    <row r="163" spans="2:18">
      <c r="B163" s="210"/>
      <c r="C163" s="455" t="s">
        <v>106</v>
      </c>
      <c r="D163" s="456"/>
      <c r="E163" s="221" t="s">
        <v>89</v>
      </c>
      <c r="F163" s="272"/>
      <c r="G163" s="263"/>
      <c r="H163" s="253"/>
      <c r="I163" s="263"/>
      <c r="J163" s="253"/>
      <c r="K163" s="254"/>
      <c r="L163" s="218"/>
      <c r="N163" s="224">
        <f>+SUM(K149:K163)</f>
        <v>0</v>
      </c>
      <c r="P163" s="46">
        <f>+N163*100/2198260</f>
        <v>0</v>
      </c>
      <c r="R163" s="45">
        <v>15</v>
      </c>
    </row>
    <row r="164" spans="2:18">
      <c r="B164" s="210"/>
      <c r="C164" s="542" t="s">
        <v>107</v>
      </c>
      <c r="D164" s="543"/>
      <c r="E164" s="221"/>
      <c r="F164" s="272"/>
      <c r="G164" s="263"/>
      <c r="H164" s="253"/>
      <c r="I164" s="263"/>
      <c r="J164" s="253"/>
      <c r="K164" s="254"/>
      <c r="L164" s="218"/>
    </row>
    <row r="165" spans="2:18">
      <c r="B165" s="210"/>
      <c r="C165" s="459" t="s">
        <v>108</v>
      </c>
      <c r="D165" s="460"/>
      <c r="E165" s="41" t="s">
        <v>89</v>
      </c>
      <c r="F165" s="263"/>
      <c r="G165" s="264"/>
      <c r="H165" s="253"/>
      <c r="I165" s="263"/>
      <c r="J165" s="253"/>
      <c r="K165" s="254"/>
      <c r="L165" s="218"/>
    </row>
    <row r="166" spans="2:18">
      <c r="B166" s="210"/>
      <c r="C166" s="455" t="s">
        <v>109</v>
      </c>
      <c r="D166" s="456"/>
      <c r="E166" s="41" t="s">
        <v>89</v>
      </c>
      <c r="F166" s="272"/>
      <c r="G166" s="264"/>
      <c r="H166" s="253"/>
      <c r="I166" s="263"/>
      <c r="J166" s="253"/>
      <c r="K166" s="254"/>
      <c r="L166" s="218"/>
    </row>
    <row r="167" spans="2:18">
      <c r="B167" s="210"/>
      <c r="C167" s="455" t="s">
        <v>110</v>
      </c>
      <c r="D167" s="456"/>
      <c r="E167" s="41" t="s">
        <v>89</v>
      </c>
      <c r="F167" s="272"/>
      <c r="G167" s="264"/>
      <c r="H167" s="253"/>
      <c r="I167" s="263"/>
      <c r="J167" s="253"/>
      <c r="K167" s="254"/>
      <c r="L167" s="218"/>
    </row>
    <row r="168" spans="2:18">
      <c r="B168" s="210"/>
      <c r="C168" s="316" t="s">
        <v>111</v>
      </c>
      <c r="D168" s="317"/>
      <c r="E168" s="41" t="s">
        <v>89</v>
      </c>
      <c r="F168" s="272"/>
      <c r="G168" s="264"/>
      <c r="H168" s="253"/>
      <c r="I168" s="263"/>
      <c r="J168" s="253"/>
      <c r="K168" s="254"/>
      <c r="L168" s="218"/>
    </row>
    <row r="169" spans="2:18">
      <c r="B169" s="210"/>
      <c r="C169" s="316" t="s">
        <v>112</v>
      </c>
      <c r="D169" s="317"/>
      <c r="E169" s="41" t="s">
        <v>89</v>
      </c>
      <c r="F169" s="272"/>
      <c r="G169" s="264"/>
      <c r="H169" s="253"/>
      <c r="I169" s="263"/>
      <c r="J169" s="253"/>
      <c r="K169" s="254"/>
      <c r="L169" s="218"/>
    </row>
    <row r="170" spans="2:18">
      <c r="B170" s="210"/>
      <c r="C170" s="316" t="s">
        <v>113</v>
      </c>
      <c r="D170" s="317"/>
      <c r="E170" s="41" t="s">
        <v>89</v>
      </c>
      <c r="F170" s="272"/>
      <c r="G170" s="264"/>
      <c r="H170" s="253"/>
      <c r="I170" s="263"/>
      <c r="J170" s="253"/>
      <c r="K170" s="254"/>
      <c r="L170" s="218"/>
    </row>
    <row r="171" spans="2:18">
      <c r="B171" s="210"/>
      <c r="C171" s="316" t="s">
        <v>114</v>
      </c>
      <c r="D171" s="317"/>
      <c r="E171" s="41" t="s">
        <v>89</v>
      </c>
      <c r="F171" s="272"/>
      <c r="G171" s="264"/>
      <c r="H171" s="253"/>
      <c r="I171" s="263"/>
      <c r="J171" s="253"/>
      <c r="K171" s="254"/>
      <c r="L171" s="218"/>
    </row>
    <row r="172" spans="2:18">
      <c r="B172" s="210"/>
      <c r="C172" s="316" t="s">
        <v>115</v>
      </c>
      <c r="D172" s="317"/>
      <c r="E172" s="41" t="s">
        <v>89</v>
      </c>
      <c r="F172" s="272"/>
      <c r="G172" s="264"/>
      <c r="H172" s="253"/>
      <c r="I172" s="263"/>
      <c r="J172" s="253"/>
      <c r="K172" s="254"/>
      <c r="L172" s="218"/>
    </row>
    <row r="173" spans="2:18">
      <c r="B173" s="210"/>
      <c r="C173" s="316" t="s">
        <v>116</v>
      </c>
      <c r="D173" s="317"/>
      <c r="E173" s="41" t="s">
        <v>89</v>
      </c>
      <c r="F173" s="272"/>
      <c r="G173" s="264"/>
      <c r="H173" s="253"/>
      <c r="I173" s="263"/>
      <c r="J173" s="253"/>
      <c r="K173" s="254"/>
      <c r="L173" s="218"/>
    </row>
    <row r="174" spans="2:18">
      <c r="B174" s="210"/>
      <c r="C174" s="316" t="s">
        <v>117</v>
      </c>
      <c r="D174" s="317"/>
      <c r="E174" s="41" t="s">
        <v>118</v>
      </c>
      <c r="F174" s="272"/>
      <c r="G174" s="264"/>
      <c r="H174" s="253"/>
      <c r="I174" s="263"/>
      <c r="J174" s="253"/>
      <c r="K174" s="254"/>
      <c r="L174" s="218"/>
    </row>
    <row r="175" spans="2:18">
      <c r="B175" s="210"/>
      <c r="C175" s="318" t="s">
        <v>119</v>
      </c>
      <c r="D175" s="317"/>
      <c r="E175" s="41"/>
      <c r="F175" s="272"/>
      <c r="G175" s="263"/>
      <c r="H175" s="253"/>
      <c r="I175" s="263"/>
      <c r="J175" s="253"/>
      <c r="K175" s="254"/>
      <c r="L175" s="218"/>
    </row>
    <row r="176" spans="2:18">
      <c r="B176" s="210"/>
      <c r="C176" s="459" t="s">
        <v>120</v>
      </c>
      <c r="D176" s="460"/>
      <c r="E176" s="145" t="s">
        <v>60</v>
      </c>
      <c r="F176" s="272"/>
      <c r="G176" s="263"/>
      <c r="H176" s="253"/>
      <c r="I176" s="263"/>
      <c r="J176" s="253"/>
      <c r="K176" s="254"/>
      <c r="L176" s="218"/>
    </row>
    <row r="177" spans="2:18">
      <c r="B177" s="210"/>
      <c r="C177" s="459" t="s">
        <v>121</v>
      </c>
      <c r="D177" s="460"/>
      <c r="E177" s="145"/>
      <c r="F177" s="272"/>
      <c r="G177" s="263"/>
      <c r="H177" s="253"/>
      <c r="I177" s="263"/>
      <c r="J177" s="253"/>
      <c r="K177" s="254"/>
      <c r="L177" s="218"/>
    </row>
    <row r="178" spans="2:18">
      <c r="B178" s="210"/>
      <c r="C178" s="459" t="s">
        <v>122</v>
      </c>
      <c r="D178" s="460"/>
      <c r="E178" s="145"/>
      <c r="F178" s="272"/>
      <c r="G178" s="263"/>
      <c r="H178" s="253"/>
      <c r="I178" s="263"/>
      <c r="J178" s="253"/>
      <c r="K178" s="254"/>
      <c r="L178" s="218"/>
    </row>
    <row r="179" spans="2:18">
      <c r="B179" s="210"/>
      <c r="C179" s="291" t="s">
        <v>123</v>
      </c>
      <c r="D179" s="290"/>
      <c r="E179" s="145" t="s">
        <v>60</v>
      </c>
      <c r="F179" s="264"/>
      <c r="G179" s="253"/>
      <c r="H179" s="253"/>
      <c r="I179" s="264"/>
      <c r="J179" s="253"/>
      <c r="K179" s="254"/>
      <c r="L179" s="218"/>
      <c r="N179" s="224">
        <f>+SUM(K165:K179)</f>
        <v>0</v>
      </c>
      <c r="P179" s="46">
        <f>+N179*100/2198260</f>
        <v>0</v>
      </c>
      <c r="R179" s="45">
        <v>30</v>
      </c>
    </row>
    <row r="180" spans="2:18">
      <c r="B180" s="210"/>
      <c r="C180" s="459" t="s">
        <v>124</v>
      </c>
      <c r="D180" s="460"/>
      <c r="E180" s="145"/>
      <c r="F180" s="264"/>
      <c r="G180" s="253"/>
      <c r="H180" s="253"/>
      <c r="I180" s="264"/>
      <c r="J180" s="253"/>
      <c r="K180" s="254"/>
      <c r="L180" s="218"/>
      <c r="N180" s="224"/>
    </row>
    <row r="181" spans="2:18">
      <c r="B181" s="210"/>
      <c r="C181" s="319" t="s">
        <v>125</v>
      </c>
      <c r="D181" s="320"/>
      <c r="E181" s="145"/>
      <c r="F181" s="264"/>
      <c r="G181" s="253"/>
      <c r="H181" s="253"/>
      <c r="I181" s="264"/>
      <c r="J181" s="253"/>
      <c r="K181" s="254"/>
      <c r="L181" s="218"/>
      <c r="N181" s="224"/>
    </row>
    <row r="182" spans="2:18">
      <c r="B182" s="210"/>
      <c r="C182" s="587" t="s">
        <v>126</v>
      </c>
      <c r="D182" s="588"/>
      <c r="E182" s="145"/>
      <c r="F182" s="264"/>
      <c r="G182" s="253"/>
      <c r="H182" s="253"/>
      <c r="I182" s="264"/>
      <c r="J182" s="253"/>
      <c r="K182" s="254"/>
      <c r="L182" s="218"/>
    </row>
    <row r="183" spans="2:18">
      <c r="B183" s="210"/>
      <c r="C183" s="459" t="s">
        <v>120</v>
      </c>
      <c r="D183" s="460"/>
      <c r="E183" s="145" t="s">
        <v>60</v>
      </c>
      <c r="F183" s="272"/>
      <c r="G183" s="263"/>
      <c r="H183" s="253"/>
      <c r="I183" s="263"/>
      <c r="J183" s="253"/>
      <c r="K183" s="254"/>
      <c r="L183" s="218" t="s">
        <v>127</v>
      </c>
    </row>
    <row r="184" spans="2:18">
      <c r="B184" s="210"/>
      <c r="C184" s="459" t="s">
        <v>121</v>
      </c>
      <c r="D184" s="460"/>
      <c r="E184" s="145"/>
      <c r="F184" s="272"/>
      <c r="G184" s="263"/>
      <c r="H184" s="253"/>
      <c r="I184" s="263"/>
      <c r="J184" s="253"/>
      <c r="K184" s="254"/>
      <c r="L184" s="218"/>
    </row>
    <row r="185" spans="2:18">
      <c r="B185" s="210"/>
      <c r="C185" s="459" t="s">
        <v>122</v>
      </c>
      <c r="D185" s="460"/>
      <c r="E185" s="145"/>
      <c r="F185" s="272"/>
      <c r="G185" s="263"/>
      <c r="H185" s="253"/>
      <c r="I185" s="263"/>
      <c r="J185" s="253"/>
      <c r="K185" s="254"/>
      <c r="L185" s="218"/>
    </row>
    <row r="186" spans="2:18">
      <c r="B186" s="210"/>
      <c r="C186" s="291" t="s">
        <v>128</v>
      </c>
      <c r="D186" s="290"/>
      <c r="E186" s="145" t="s">
        <v>60</v>
      </c>
      <c r="F186" s="264"/>
      <c r="G186" s="253"/>
      <c r="H186" s="253"/>
      <c r="I186" s="264"/>
      <c r="J186" s="253"/>
      <c r="K186" s="254"/>
      <c r="L186" s="218"/>
    </row>
    <row r="187" spans="2:18">
      <c r="B187" s="210"/>
      <c r="C187" s="459" t="s">
        <v>124</v>
      </c>
      <c r="D187" s="460"/>
      <c r="E187" s="145"/>
      <c r="F187" s="264"/>
      <c r="G187" s="253"/>
      <c r="H187" s="253"/>
      <c r="I187" s="264"/>
      <c r="J187" s="253"/>
      <c r="K187" s="254"/>
      <c r="L187" s="218"/>
    </row>
    <row r="188" spans="2:18">
      <c r="B188" s="210"/>
      <c r="C188" s="319" t="s">
        <v>125</v>
      </c>
      <c r="D188" s="320"/>
      <c r="E188" s="145"/>
      <c r="F188" s="264"/>
      <c r="G188" s="253"/>
      <c r="H188" s="253"/>
      <c r="I188" s="264"/>
      <c r="J188" s="253"/>
      <c r="K188" s="254"/>
      <c r="L188" s="218"/>
    </row>
    <row r="189" spans="2:18">
      <c r="B189" s="210"/>
      <c r="C189" s="459" t="s">
        <v>129</v>
      </c>
      <c r="D189" s="460"/>
      <c r="E189" s="145" t="s">
        <v>130</v>
      </c>
      <c r="F189" s="274"/>
      <c r="G189" s="252"/>
      <c r="H189" s="253"/>
      <c r="I189" s="263"/>
      <c r="J189" s="253"/>
      <c r="K189" s="254"/>
      <c r="L189" s="218"/>
      <c r="N189" s="224">
        <f>+SUM(K182:K189)</f>
        <v>0</v>
      </c>
      <c r="P189" s="46">
        <f>+N189*100/2198260</f>
        <v>0</v>
      </c>
      <c r="R189" s="45">
        <v>30</v>
      </c>
    </row>
    <row r="190" spans="2:18">
      <c r="B190" s="210"/>
      <c r="C190" s="319" t="s">
        <v>131</v>
      </c>
      <c r="D190" s="320"/>
      <c r="E190" s="145" t="s">
        <v>130</v>
      </c>
      <c r="F190" s="274"/>
      <c r="G190" s="252"/>
      <c r="H190" s="253"/>
      <c r="I190" s="263"/>
      <c r="J190" s="253"/>
      <c r="K190" s="254"/>
      <c r="L190" s="218"/>
      <c r="N190" s="224"/>
    </row>
    <row r="191" spans="2:18">
      <c r="B191" s="210"/>
      <c r="C191" s="459" t="s">
        <v>132</v>
      </c>
      <c r="D191" s="460"/>
      <c r="E191" s="145" t="s">
        <v>130</v>
      </c>
      <c r="F191" s="274"/>
      <c r="G191" s="279"/>
      <c r="H191" s="253"/>
      <c r="I191" s="280"/>
      <c r="J191" s="253"/>
      <c r="K191" s="254"/>
      <c r="L191" s="218"/>
      <c r="N191" s="224"/>
    </row>
    <row r="192" spans="2:18" ht="19.5" customHeight="1">
      <c r="B192" s="210"/>
      <c r="C192" s="467" t="s">
        <v>133</v>
      </c>
      <c r="D192" s="468"/>
      <c r="E192" s="145"/>
      <c r="F192" s="274"/>
      <c r="G192" s="252"/>
      <c r="H192" s="253"/>
      <c r="I192" s="263"/>
      <c r="J192" s="253"/>
      <c r="K192" s="254"/>
      <c r="L192" s="218"/>
      <c r="O192" s="37">
        <f>16*42</f>
        <v>672</v>
      </c>
    </row>
    <row r="193" spans="2:18">
      <c r="B193" s="210"/>
      <c r="C193" s="597" t="s">
        <v>134</v>
      </c>
      <c r="D193" s="598"/>
      <c r="E193" s="223" t="s">
        <v>130</v>
      </c>
      <c r="F193" s="264"/>
      <c r="G193" s="253"/>
      <c r="H193" s="253"/>
      <c r="I193" s="253"/>
      <c r="J193" s="253"/>
      <c r="K193" s="253"/>
      <c r="L193" s="218"/>
      <c r="R193" s="45">
        <v>30</v>
      </c>
    </row>
    <row r="194" spans="2:18">
      <c r="B194" s="210"/>
      <c r="C194" s="461" t="s">
        <v>135</v>
      </c>
      <c r="D194" s="462"/>
      <c r="E194" s="145" t="s">
        <v>60</v>
      </c>
      <c r="F194" s="264"/>
      <c r="G194" s="253"/>
      <c r="H194" s="253"/>
      <c r="I194" s="264"/>
      <c r="J194" s="253"/>
      <c r="K194" s="254"/>
      <c r="L194" s="218"/>
    </row>
    <row r="195" spans="2:18">
      <c r="B195" s="210"/>
      <c r="C195" s="461" t="s">
        <v>136</v>
      </c>
      <c r="D195" s="462"/>
      <c r="E195" s="145" t="s">
        <v>60</v>
      </c>
      <c r="F195" s="264"/>
      <c r="G195" s="253"/>
      <c r="H195" s="253"/>
      <c r="I195" s="264"/>
      <c r="J195" s="253"/>
      <c r="K195" s="254"/>
      <c r="L195" s="218"/>
    </row>
    <row r="196" spans="2:18">
      <c r="B196" s="210"/>
      <c r="C196" s="461" t="s">
        <v>137</v>
      </c>
      <c r="D196" s="462"/>
      <c r="E196" s="145" t="s">
        <v>60</v>
      </c>
      <c r="F196" s="264"/>
      <c r="G196" s="253"/>
      <c r="H196" s="253"/>
      <c r="I196" s="264"/>
      <c r="J196" s="253"/>
      <c r="K196" s="254"/>
      <c r="L196" s="218"/>
    </row>
    <row r="197" spans="2:18">
      <c r="B197" s="210"/>
      <c r="C197" s="461" t="s">
        <v>138</v>
      </c>
      <c r="D197" s="462"/>
      <c r="E197" s="145" t="s">
        <v>139</v>
      </c>
      <c r="F197" s="264"/>
      <c r="G197" s="253"/>
      <c r="H197" s="253"/>
      <c r="I197" s="264"/>
      <c r="J197" s="253"/>
      <c r="K197" s="254"/>
      <c r="L197" s="218"/>
    </row>
    <row r="198" spans="2:18">
      <c r="B198" s="210"/>
      <c r="C198" s="324" t="s">
        <v>140</v>
      </c>
      <c r="D198" s="325"/>
      <c r="E198" s="145" t="s">
        <v>60</v>
      </c>
      <c r="F198" s="264"/>
      <c r="G198" s="253"/>
      <c r="H198" s="253"/>
      <c r="I198" s="264"/>
      <c r="J198" s="253"/>
      <c r="K198" s="254"/>
      <c r="L198" s="218"/>
    </row>
    <row r="199" spans="2:18">
      <c r="B199" s="210"/>
      <c r="C199" s="459" t="s">
        <v>141</v>
      </c>
      <c r="D199" s="460"/>
      <c r="E199" s="145" t="s">
        <v>60</v>
      </c>
      <c r="F199" s="264"/>
      <c r="G199" s="253"/>
      <c r="H199" s="253"/>
      <c r="I199" s="264"/>
      <c r="J199" s="253"/>
      <c r="K199" s="254"/>
      <c r="L199" s="218"/>
    </row>
    <row r="200" spans="2:18">
      <c r="B200" s="210"/>
      <c r="C200" s="319" t="s">
        <v>142</v>
      </c>
      <c r="D200" s="320"/>
      <c r="E200" s="145" t="s">
        <v>60</v>
      </c>
      <c r="F200" s="264"/>
      <c r="G200" s="253"/>
      <c r="H200" s="253"/>
      <c r="I200" s="264"/>
      <c r="J200" s="253"/>
      <c r="K200" s="254"/>
      <c r="L200" s="218"/>
    </row>
    <row r="201" spans="2:18">
      <c r="B201" s="210"/>
      <c r="C201" s="324" t="s">
        <v>143</v>
      </c>
      <c r="D201" s="325"/>
      <c r="E201" s="145" t="s">
        <v>60</v>
      </c>
      <c r="F201" s="264"/>
      <c r="G201" s="253"/>
      <c r="H201" s="253"/>
      <c r="I201" s="264"/>
      <c r="J201" s="253"/>
      <c r="K201" s="254"/>
      <c r="L201" s="218"/>
    </row>
    <row r="202" spans="2:18">
      <c r="B202" s="210"/>
      <c r="C202" s="459" t="s">
        <v>144</v>
      </c>
      <c r="D202" s="460"/>
      <c r="E202" s="145" t="s">
        <v>60</v>
      </c>
      <c r="F202" s="264"/>
      <c r="G202" s="253"/>
      <c r="H202" s="253"/>
      <c r="I202" s="264"/>
      <c r="J202" s="253"/>
      <c r="K202" s="254"/>
      <c r="L202" s="218"/>
    </row>
    <row r="203" spans="2:18" ht="19.5" customHeight="1">
      <c r="B203" s="210"/>
      <c r="C203" s="459" t="s">
        <v>145</v>
      </c>
      <c r="D203" s="460"/>
      <c r="E203" s="145" t="s">
        <v>94</v>
      </c>
      <c r="F203" s="264"/>
      <c r="G203" s="253"/>
      <c r="H203" s="253"/>
      <c r="I203" s="264"/>
      <c r="J203" s="253"/>
      <c r="K203" s="254"/>
      <c r="L203" s="218" t="s">
        <v>127</v>
      </c>
    </row>
    <row r="204" spans="2:18" ht="19.5" customHeight="1">
      <c r="B204" s="210"/>
      <c r="C204" s="319" t="s">
        <v>146</v>
      </c>
      <c r="D204" s="320"/>
      <c r="E204" s="145"/>
      <c r="F204" s="264"/>
      <c r="G204" s="253"/>
      <c r="H204" s="253"/>
      <c r="I204" s="264"/>
      <c r="J204" s="253"/>
      <c r="K204" s="254"/>
      <c r="L204" s="218"/>
    </row>
    <row r="205" spans="2:18" ht="19.5" customHeight="1">
      <c r="B205" s="210"/>
      <c r="C205" s="383" t="s">
        <v>147</v>
      </c>
      <c r="D205" s="323"/>
      <c r="E205" s="281" t="s">
        <v>94</v>
      </c>
      <c r="F205" s="253"/>
      <c r="G205" s="253"/>
      <c r="H205" s="253"/>
      <c r="I205" s="264"/>
      <c r="J205" s="381"/>
      <c r="K205" s="382"/>
      <c r="L205" s="218"/>
    </row>
    <row r="206" spans="2:18" ht="19.5" customHeight="1">
      <c r="B206" s="210"/>
      <c r="C206" s="599" t="s">
        <v>148</v>
      </c>
      <c r="D206" s="600"/>
      <c r="E206" s="384" t="s">
        <v>149</v>
      </c>
      <c r="F206" s="385"/>
      <c r="G206" s="386"/>
      <c r="H206" s="386"/>
      <c r="I206" s="386"/>
      <c r="J206" s="386"/>
      <c r="K206" s="387"/>
      <c r="L206" s="218"/>
    </row>
    <row r="207" spans="2:18" ht="19.5" customHeight="1">
      <c r="B207" s="210"/>
      <c r="C207" s="601" t="s">
        <v>150</v>
      </c>
      <c r="D207" s="602"/>
      <c r="E207" s="384" t="s">
        <v>60</v>
      </c>
      <c r="F207" s="388"/>
      <c r="G207" s="386"/>
      <c r="H207" s="386"/>
      <c r="I207" s="386"/>
      <c r="J207" s="386"/>
      <c r="K207" s="389"/>
      <c r="L207" s="218"/>
    </row>
    <row r="208" spans="2:18" ht="19.5" customHeight="1">
      <c r="B208" s="210"/>
      <c r="C208" s="390" t="s">
        <v>151</v>
      </c>
      <c r="D208" s="391"/>
      <c r="E208" s="281" t="s">
        <v>94</v>
      </c>
      <c r="F208" s="388"/>
      <c r="G208" s="386"/>
      <c r="H208" s="386"/>
      <c r="I208" s="386"/>
      <c r="J208" s="386"/>
      <c r="K208" s="389"/>
      <c r="L208" s="218"/>
    </row>
    <row r="209" spans="2:18" ht="19.5" customHeight="1">
      <c r="B209" s="210"/>
      <c r="C209" s="603" t="s">
        <v>152</v>
      </c>
      <c r="D209" s="604"/>
      <c r="E209" s="384" t="s">
        <v>149</v>
      </c>
      <c r="F209" s="385"/>
      <c r="G209" s="386"/>
      <c r="H209" s="386"/>
      <c r="I209" s="386"/>
      <c r="J209" s="386"/>
      <c r="K209" s="387"/>
      <c r="L209" s="218"/>
    </row>
    <row r="210" spans="2:18" ht="19.5" customHeight="1">
      <c r="B210" s="210"/>
      <c r="C210" s="319" t="s">
        <v>153</v>
      </c>
      <c r="D210" s="320"/>
      <c r="E210" s="145" t="s">
        <v>94</v>
      </c>
      <c r="F210" s="264"/>
      <c r="G210" s="253"/>
      <c r="H210" s="253"/>
      <c r="I210" s="264"/>
      <c r="J210" s="253"/>
      <c r="K210" s="254"/>
      <c r="L210" s="218" t="s">
        <v>154</v>
      </c>
    </row>
    <row r="211" spans="2:18">
      <c r="B211" s="210"/>
      <c r="C211" s="581" t="s">
        <v>77</v>
      </c>
      <c r="D211" s="582"/>
      <c r="E211" s="222"/>
      <c r="F211" s="253"/>
      <c r="G211" s="253"/>
      <c r="H211" s="259"/>
      <c r="I211" s="253"/>
      <c r="J211" s="259"/>
      <c r="K211" s="254"/>
      <c r="L211" s="218"/>
      <c r="N211" s="224">
        <f>+SUM(K193:K203)</f>
        <v>0</v>
      </c>
      <c r="P211" s="46">
        <f>+N211*100/2198260</f>
        <v>0</v>
      </c>
      <c r="R211" s="45">
        <v>25</v>
      </c>
    </row>
    <row r="212" spans="2:18">
      <c r="B212" s="210">
        <v>3</v>
      </c>
      <c r="C212" s="471" t="s">
        <v>155</v>
      </c>
      <c r="D212" s="472"/>
      <c r="E212" s="211"/>
      <c r="F212" s="252"/>
      <c r="G212" s="261"/>
      <c r="H212" s="261"/>
      <c r="I212" s="261"/>
      <c r="J212" s="261"/>
      <c r="K212" s="261"/>
      <c r="L212" s="212"/>
    </row>
    <row r="213" spans="2:18">
      <c r="B213" s="210"/>
      <c r="C213" s="473" t="s">
        <v>156</v>
      </c>
      <c r="D213" s="474"/>
      <c r="E213" s="309"/>
      <c r="F213" s="252"/>
      <c r="G213" s="263"/>
      <c r="H213" s="263"/>
      <c r="I213" s="263"/>
      <c r="J213" s="263"/>
      <c r="K213" s="263"/>
      <c r="L213" s="212"/>
      <c r="P213" s="46">
        <f>+SUM(P163:P211)</f>
        <v>0</v>
      </c>
      <c r="R213" s="46">
        <f>+SUM(R163:R211)</f>
        <v>130</v>
      </c>
    </row>
    <row r="214" spans="2:18">
      <c r="B214" s="210"/>
      <c r="C214" s="597" t="s">
        <v>157</v>
      </c>
      <c r="D214" s="598"/>
      <c r="E214" s="145" t="s">
        <v>94</v>
      </c>
      <c r="F214" s="264"/>
      <c r="G214" s="253"/>
      <c r="H214" s="253"/>
      <c r="I214" s="264"/>
      <c r="J214" s="253"/>
      <c r="K214" s="254"/>
      <c r="L214" s="218"/>
      <c r="N214" s="224">
        <f>+SUM(N163:N211)</f>
        <v>0</v>
      </c>
      <c r="P214" s="46">
        <v>2198260</v>
      </c>
    </row>
    <row r="215" spans="2:18">
      <c r="B215" s="210"/>
      <c r="C215" s="597" t="s">
        <v>158</v>
      </c>
      <c r="D215" s="598"/>
      <c r="E215" s="223" t="s">
        <v>89</v>
      </c>
      <c r="F215" s="264"/>
      <c r="G215" s="253"/>
      <c r="H215" s="253"/>
      <c r="I215" s="264"/>
      <c r="J215" s="253"/>
      <c r="K215" s="254"/>
      <c r="L215" s="218"/>
    </row>
    <row r="216" spans="2:18">
      <c r="B216" s="210"/>
      <c r="C216" s="392" t="s">
        <v>159</v>
      </c>
      <c r="D216" s="393"/>
      <c r="E216" s="223"/>
      <c r="F216" s="264"/>
      <c r="G216" s="253"/>
      <c r="H216" s="253"/>
      <c r="I216" s="264"/>
      <c r="J216" s="253"/>
      <c r="K216" s="254"/>
      <c r="L216" s="218"/>
    </row>
    <row r="217" spans="2:18">
      <c r="B217" s="210"/>
      <c r="C217" s="597" t="s">
        <v>160</v>
      </c>
      <c r="D217" s="598"/>
      <c r="E217" s="223" t="s">
        <v>89</v>
      </c>
      <c r="F217" s="264"/>
      <c r="G217" s="253"/>
      <c r="H217" s="253"/>
      <c r="I217" s="264"/>
      <c r="J217" s="253"/>
      <c r="K217" s="254"/>
      <c r="L217" s="218"/>
    </row>
    <row r="218" spans="2:18">
      <c r="B218" s="210"/>
      <c r="C218" s="597" t="s">
        <v>161</v>
      </c>
      <c r="D218" s="598"/>
      <c r="E218" s="223" t="s">
        <v>89</v>
      </c>
      <c r="F218" s="264"/>
      <c r="G218" s="253"/>
      <c r="H218" s="253"/>
      <c r="I218" s="264"/>
      <c r="J218" s="253"/>
      <c r="K218" s="254"/>
      <c r="L218" s="218"/>
    </row>
    <row r="219" spans="2:18">
      <c r="B219" s="210"/>
      <c r="C219" s="597" t="s">
        <v>162</v>
      </c>
      <c r="D219" s="598"/>
      <c r="E219" s="223" t="s">
        <v>118</v>
      </c>
      <c r="F219" s="264"/>
      <c r="G219" s="253"/>
      <c r="H219" s="253"/>
      <c r="I219" s="264"/>
      <c r="J219" s="253"/>
      <c r="K219" s="254"/>
      <c r="L219" s="218"/>
    </row>
    <row r="220" spans="2:18">
      <c r="B220" s="210"/>
      <c r="C220" s="597" t="s">
        <v>163</v>
      </c>
      <c r="D220" s="598"/>
      <c r="E220" s="223" t="s">
        <v>89</v>
      </c>
      <c r="F220" s="264"/>
      <c r="G220" s="253"/>
      <c r="H220" s="253"/>
      <c r="I220" s="264"/>
      <c r="J220" s="253"/>
      <c r="K220" s="310"/>
      <c r="L220" s="218"/>
    </row>
    <row r="221" spans="2:18" ht="18" customHeight="1">
      <c r="B221" s="210"/>
      <c r="C221" s="597" t="s">
        <v>164</v>
      </c>
      <c r="D221" s="598"/>
      <c r="E221" s="223" t="s">
        <v>94</v>
      </c>
      <c r="F221" s="272"/>
      <c r="G221" s="264"/>
      <c r="H221" s="253"/>
      <c r="I221" s="263"/>
      <c r="J221" s="253"/>
      <c r="K221" s="310"/>
      <c r="L221" s="218"/>
    </row>
    <row r="222" spans="2:18">
      <c r="B222" s="210"/>
      <c r="C222" s="459"/>
      <c r="D222" s="460"/>
      <c r="E222" s="145"/>
      <c r="F222" s="272"/>
      <c r="G222" s="263"/>
      <c r="H222" s="253"/>
      <c r="I222" s="263"/>
      <c r="J222" s="253"/>
      <c r="K222" s="262"/>
      <c r="L222" s="218"/>
    </row>
    <row r="223" spans="2:18">
      <c r="B223" s="210"/>
      <c r="C223" s="597"/>
      <c r="D223" s="598"/>
      <c r="E223" s="145"/>
      <c r="F223" s="264"/>
      <c r="G223" s="253"/>
      <c r="H223" s="253"/>
      <c r="I223" s="264"/>
      <c r="J223" s="253"/>
      <c r="K223" s="254"/>
      <c r="L223" s="218"/>
    </row>
    <row r="224" spans="2:18">
      <c r="B224" s="210"/>
      <c r="C224" s="581" t="s">
        <v>77</v>
      </c>
      <c r="D224" s="582"/>
      <c r="E224" s="222"/>
      <c r="F224" s="253"/>
      <c r="G224" s="253"/>
      <c r="H224" s="259"/>
      <c r="I224" s="253"/>
      <c r="J224" s="259"/>
      <c r="K224" s="254"/>
      <c r="L224" s="218"/>
    </row>
    <row r="225" spans="2:15">
      <c r="B225" s="210"/>
      <c r="C225" s="459"/>
      <c r="D225" s="460"/>
      <c r="E225" s="145"/>
      <c r="F225" s="274"/>
      <c r="G225" s="252"/>
      <c r="H225" s="253"/>
      <c r="I225" s="263"/>
      <c r="J225" s="253"/>
      <c r="K225" s="254"/>
      <c r="L225" s="218"/>
    </row>
    <row r="226" spans="2:15">
      <c r="B226" s="210"/>
      <c r="C226" s="467"/>
      <c r="D226" s="468"/>
      <c r="E226" s="145"/>
      <c r="F226" s="274"/>
      <c r="G226" s="252"/>
      <c r="H226" s="253"/>
      <c r="I226" s="263"/>
      <c r="J226" s="253"/>
      <c r="K226" s="254"/>
      <c r="L226" s="218"/>
    </row>
    <row r="227" spans="2:15">
      <c r="B227" s="210"/>
      <c r="C227" s="597"/>
      <c r="D227" s="598"/>
      <c r="E227" s="223"/>
      <c r="F227" s="264"/>
      <c r="G227" s="253"/>
      <c r="H227" s="253"/>
      <c r="I227" s="253"/>
      <c r="J227" s="253"/>
      <c r="K227" s="253"/>
      <c r="L227" s="218"/>
    </row>
    <row r="228" spans="2:15">
      <c r="B228" s="210"/>
      <c r="C228" s="461"/>
      <c r="D228" s="462"/>
      <c r="E228" s="145"/>
      <c r="F228" s="264"/>
      <c r="G228" s="253"/>
      <c r="H228" s="253"/>
      <c r="I228" s="264"/>
      <c r="J228" s="253"/>
      <c r="K228" s="254"/>
      <c r="L228" s="218"/>
    </row>
    <row r="229" spans="2:15">
      <c r="B229" s="210"/>
      <c r="C229" s="461"/>
      <c r="D229" s="462"/>
      <c r="E229" s="145"/>
      <c r="F229" s="264"/>
      <c r="G229" s="253"/>
      <c r="H229" s="253"/>
      <c r="I229" s="264"/>
      <c r="J229" s="253"/>
      <c r="K229" s="254"/>
      <c r="L229" s="218"/>
    </row>
    <row r="230" spans="2:15">
      <c r="B230" s="210"/>
      <c r="C230" s="461"/>
      <c r="D230" s="462"/>
      <c r="E230" s="145"/>
      <c r="F230" s="264"/>
      <c r="G230" s="253"/>
      <c r="H230" s="253"/>
      <c r="I230" s="264"/>
      <c r="J230" s="253"/>
      <c r="K230" s="254"/>
      <c r="L230" s="218"/>
    </row>
    <row r="231" spans="2:15">
      <c r="B231" s="210"/>
      <c r="C231" s="461"/>
      <c r="D231" s="462"/>
      <c r="E231" s="145"/>
      <c r="F231" s="264"/>
      <c r="G231" s="253"/>
      <c r="H231" s="253"/>
      <c r="I231" s="264"/>
      <c r="J231" s="253"/>
      <c r="K231" s="254"/>
      <c r="L231" s="218"/>
    </row>
    <row r="232" spans="2:15">
      <c r="B232" s="210"/>
      <c r="C232" s="324"/>
      <c r="D232" s="325"/>
      <c r="E232" s="145"/>
      <c r="F232" s="264"/>
      <c r="G232" s="253"/>
      <c r="H232" s="253"/>
      <c r="I232" s="264"/>
      <c r="J232" s="253"/>
      <c r="K232" s="254"/>
      <c r="L232" s="218"/>
    </row>
    <row r="233" spans="2:15">
      <c r="B233" s="210"/>
      <c r="C233" s="459"/>
      <c r="D233" s="460"/>
      <c r="E233" s="145"/>
      <c r="F233" s="264"/>
      <c r="G233" s="253"/>
      <c r="H233" s="253"/>
      <c r="I233" s="264"/>
      <c r="J233" s="253"/>
      <c r="K233" s="254"/>
      <c r="L233" s="218"/>
    </row>
    <row r="234" spans="2:15">
      <c r="B234" s="210"/>
      <c r="C234" s="319"/>
      <c r="D234" s="320"/>
      <c r="E234" s="145"/>
      <c r="F234" s="264"/>
      <c r="G234" s="253"/>
      <c r="H234" s="253"/>
      <c r="I234" s="264"/>
      <c r="J234" s="253"/>
      <c r="K234" s="254"/>
      <c r="L234" s="218"/>
    </row>
    <row r="235" spans="2:15">
      <c r="B235" s="210"/>
      <c r="C235" s="324"/>
      <c r="D235" s="325"/>
      <c r="E235" s="145"/>
      <c r="F235" s="264"/>
      <c r="G235" s="253"/>
      <c r="H235" s="253"/>
      <c r="I235" s="264"/>
      <c r="J235" s="253"/>
      <c r="K235" s="254"/>
      <c r="L235" s="218"/>
    </row>
    <row r="236" spans="2:15">
      <c r="B236" s="210"/>
      <c r="C236" s="459"/>
      <c r="D236" s="460"/>
      <c r="E236" s="145"/>
      <c r="F236" s="264"/>
      <c r="G236" s="253"/>
      <c r="H236" s="253"/>
      <c r="I236" s="264"/>
      <c r="J236" s="253"/>
      <c r="K236" s="254"/>
      <c r="L236" s="218"/>
    </row>
    <row r="237" spans="2:15">
      <c r="B237" s="210"/>
      <c r="C237" s="459"/>
      <c r="D237" s="460"/>
      <c r="E237" s="145"/>
      <c r="F237" s="264"/>
      <c r="G237" s="253"/>
      <c r="H237" s="253"/>
      <c r="I237" s="264"/>
      <c r="J237" s="253"/>
      <c r="K237" s="254"/>
      <c r="L237" s="218"/>
    </row>
    <row r="238" spans="2:15">
      <c r="B238" s="210"/>
      <c r="C238" s="319"/>
      <c r="D238" s="320"/>
      <c r="E238" s="145"/>
      <c r="F238" s="264"/>
      <c r="G238" s="253"/>
      <c r="H238" s="253"/>
      <c r="I238" s="264"/>
      <c r="J238" s="253"/>
      <c r="K238" s="254"/>
      <c r="L238" s="218"/>
    </row>
    <row r="239" spans="2:15">
      <c r="B239" s="210"/>
      <c r="C239" s="581"/>
      <c r="D239" s="582"/>
      <c r="E239" s="222"/>
      <c r="F239" s="253"/>
      <c r="G239" s="253"/>
      <c r="H239" s="259"/>
      <c r="I239" s="253"/>
      <c r="J239" s="259"/>
      <c r="K239" s="254"/>
      <c r="L239" s="218"/>
      <c r="N239" s="37">
        <v>122247</v>
      </c>
      <c r="O239" s="37">
        <f>+N239*0.1</f>
        <v>12224.7</v>
      </c>
    </row>
    <row r="240" spans="2:15">
      <c r="B240" s="210"/>
      <c r="C240" s="605"/>
      <c r="D240" s="606"/>
      <c r="E240" s="219"/>
      <c r="F240" s="264"/>
      <c r="G240" s="259"/>
      <c r="H240" s="259"/>
      <c r="I240" s="265"/>
      <c r="J240" s="259"/>
      <c r="K240" s="260"/>
      <c r="L240" s="218"/>
    </row>
    <row r="241" spans="2:12">
      <c r="B241" s="210"/>
      <c r="C241" s="605"/>
      <c r="D241" s="606"/>
      <c r="E241" s="219"/>
      <c r="F241" s="264"/>
      <c r="G241" s="259"/>
      <c r="H241" s="259"/>
      <c r="I241" s="265"/>
      <c r="J241" s="259"/>
      <c r="K241" s="260"/>
      <c r="L241" s="218"/>
    </row>
    <row r="242" spans="2:12">
      <c r="B242" s="210"/>
      <c r="C242" s="605"/>
      <c r="D242" s="606"/>
      <c r="E242" s="219"/>
      <c r="F242" s="264"/>
      <c r="G242" s="259"/>
      <c r="H242" s="259"/>
      <c r="I242" s="265"/>
      <c r="J242" s="259"/>
      <c r="K242" s="260"/>
      <c r="L242" s="218"/>
    </row>
    <row r="243" spans="2:12">
      <c r="B243" s="210"/>
      <c r="C243" s="605"/>
      <c r="D243" s="606"/>
      <c r="E243" s="219"/>
      <c r="F243" s="264"/>
      <c r="G243" s="259"/>
      <c r="H243" s="259"/>
      <c r="I243" s="265"/>
      <c r="J243" s="259"/>
      <c r="K243" s="260"/>
      <c r="L243" s="218"/>
    </row>
    <row r="244" spans="2:12">
      <c r="B244" s="210"/>
      <c r="C244" s="605"/>
      <c r="D244" s="606"/>
      <c r="E244" s="219"/>
      <c r="F244" s="264"/>
      <c r="G244" s="259"/>
      <c r="H244" s="259"/>
      <c r="I244" s="265"/>
      <c r="J244" s="259"/>
      <c r="K244" s="260"/>
      <c r="L244" s="218"/>
    </row>
    <row r="245" spans="2:12">
      <c r="B245" s="210"/>
      <c r="C245" s="605"/>
      <c r="D245" s="606"/>
      <c r="E245" s="219"/>
      <c r="F245" s="264"/>
      <c r="G245" s="259"/>
      <c r="H245" s="259"/>
      <c r="I245" s="265"/>
      <c r="J245" s="259"/>
      <c r="K245" s="260"/>
      <c r="L245" s="218"/>
    </row>
    <row r="246" spans="2:12">
      <c r="B246" s="210"/>
      <c r="C246" s="605"/>
      <c r="D246" s="606"/>
      <c r="E246" s="219"/>
      <c r="F246" s="264"/>
      <c r="G246" s="259"/>
      <c r="H246" s="259"/>
      <c r="I246" s="265"/>
      <c r="J246" s="259"/>
      <c r="K246" s="260"/>
      <c r="L246" s="218"/>
    </row>
    <row r="247" spans="2:12">
      <c r="B247" s="210"/>
      <c r="C247" s="605"/>
      <c r="D247" s="606"/>
      <c r="E247" s="219"/>
      <c r="F247" s="264"/>
      <c r="G247" s="259"/>
      <c r="H247" s="259"/>
      <c r="I247" s="265"/>
      <c r="J247" s="259"/>
      <c r="K247" s="260"/>
      <c r="L247" s="218"/>
    </row>
    <row r="248" spans="2:12">
      <c r="B248" s="210"/>
      <c r="C248" s="605"/>
      <c r="D248" s="606"/>
      <c r="E248" s="219"/>
      <c r="F248" s="264"/>
      <c r="G248" s="259"/>
      <c r="H248" s="259"/>
      <c r="I248" s="265"/>
      <c r="J248" s="259"/>
      <c r="K248" s="260"/>
      <c r="L248" s="218"/>
    </row>
    <row r="249" spans="2:12">
      <c r="B249" s="210"/>
      <c r="C249" s="605"/>
      <c r="D249" s="606"/>
      <c r="E249" s="219"/>
      <c r="F249" s="264"/>
      <c r="G249" s="259"/>
      <c r="H249" s="259"/>
      <c r="I249" s="265"/>
      <c r="J249" s="259"/>
      <c r="K249" s="260"/>
      <c r="L249" s="218"/>
    </row>
    <row r="250" spans="2:12">
      <c r="B250" s="210"/>
      <c r="C250" s="605"/>
      <c r="D250" s="606"/>
      <c r="E250" s="219"/>
      <c r="F250" s="264"/>
      <c r="G250" s="259"/>
      <c r="H250" s="259"/>
      <c r="I250" s="265"/>
      <c r="J250" s="259"/>
      <c r="K250" s="260"/>
      <c r="L250" s="218"/>
    </row>
    <row r="251" spans="2:12">
      <c r="B251" s="210"/>
      <c r="C251" s="605"/>
      <c r="D251" s="606"/>
      <c r="E251" s="219"/>
      <c r="F251" s="264"/>
      <c r="G251" s="259"/>
      <c r="H251" s="259"/>
      <c r="I251" s="265"/>
      <c r="J251" s="259"/>
      <c r="K251" s="260"/>
      <c r="L251" s="218"/>
    </row>
    <row r="252" spans="2:12">
      <c r="B252" s="210"/>
      <c r="C252" s="605"/>
      <c r="D252" s="606"/>
      <c r="E252" s="219"/>
      <c r="F252" s="264"/>
      <c r="G252" s="259"/>
      <c r="H252" s="259"/>
      <c r="I252" s="265"/>
      <c r="J252" s="259"/>
      <c r="K252" s="260"/>
      <c r="L252" s="218"/>
    </row>
    <row r="253" spans="2:12">
      <c r="B253" s="210"/>
      <c r="C253" s="605"/>
      <c r="D253" s="606"/>
      <c r="E253" s="219"/>
      <c r="F253" s="264"/>
      <c r="G253" s="259"/>
      <c r="H253" s="259"/>
      <c r="I253" s="265"/>
      <c r="J253" s="259"/>
      <c r="K253" s="260"/>
      <c r="L253" s="218"/>
    </row>
    <row r="254" spans="2:12">
      <c r="B254" s="210"/>
      <c r="C254" s="605"/>
      <c r="D254" s="606"/>
      <c r="E254" s="219"/>
      <c r="F254" s="264"/>
      <c r="G254" s="259"/>
      <c r="H254" s="259"/>
      <c r="I254" s="265"/>
      <c r="J254" s="259"/>
      <c r="K254" s="260"/>
      <c r="L254" s="218"/>
    </row>
    <row r="255" spans="2:12">
      <c r="B255" s="210"/>
      <c r="C255" s="605"/>
      <c r="D255" s="606"/>
      <c r="E255" s="219"/>
      <c r="F255" s="264"/>
      <c r="G255" s="259"/>
      <c r="H255" s="259"/>
      <c r="I255" s="265"/>
      <c r="J255" s="259"/>
      <c r="K255" s="260"/>
      <c r="L255" s="218"/>
    </row>
    <row r="256" spans="2:12">
      <c r="B256" s="210"/>
      <c r="C256" s="605"/>
      <c r="D256" s="606"/>
      <c r="E256" s="219"/>
      <c r="F256" s="264"/>
      <c r="G256" s="259"/>
      <c r="H256" s="259"/>
      <c r="I256" s="265"/>
      <c r="J256" s="259"/>
      <c r="K256" s="260"/>
      <c r="L256" s="218"/>
    </row>
    <row r="257" spans="2:12">
      <c r="B257" s="210"/>
      <c r="C257" s="605"/>
      <c r="D257" s="606"/>
      <c r="E257" s="219"/>
      <c r="F257" s="264"/>
      <c r="G257" s="259"/>
      <c r="H257" s="259"/>
      <c r="I257" s="265"/>
      <c r="J257" s="259"/>
      <c r="K257" s="260"/>
      <c r="L257" s="218"/>
    </row>
    <row r="258" spans="2:12">
      <c r="B258" s="210"/>
      <c r="C258" s="605"/>
      <c r="D258" s="606"/>
      <c r="E258" s="219"/>
      <c r="F258" s="264"/>
      <c r="G258" s="259"/>
      <c r="H258" s="259"/>
      <c r="I258" s="265"/>
      <c r="J258" s="259"/>
      <c r="K258" s="260"/>
      <c r="L258" s="218"/>
    </row>
    <row r="259" spans="2:12">
      <c r="B259" s="210"/>
      <c r="C259" s="605"/>
      <c r="D259" s="606"/>
      <c r="E259" s="219"/>
      <c r="F259" s="264"/>
      <c r="G259" s="259"/>
      <c r="H259" s="259"/>
      <c r="I259" s="265"/>
      <c r="J259" s="259"/>
      <c r="K259" s="260"/>
      <c r="L259" s="218"/>
    </row>
    <row r="260" spans="2:12">
      <c r="B260" s="210"/>
      <c r="C260" s="605"/>
      <c r="D260" s="606"/>
      <c r="E260" s="219"/>
      <c r="F260" s="264"/>
      <c r="G260" s="259"/>
      <c r="H260" s="259"/>
      <c r="I260" s="265"/>
      <c r="J260" s="259"/>
      <c r="K260" s="260"/>
      <c r="L260" s="218"/>
    </row>
    <row r="261" spans="2:12">
      <c r="B261" s="210"/>
      <c r="C261" s="605"/>
      <c r="D261" s="606"/>
      <c r="E261" s="219"/>
      <c r="F261" s="264"/>
      <c r="G261" s="259"/>
      <c r="H261" s="259"/>
      <c r="I261" s="265"/>
      <c r="J261" s="259"/>
      <c r="K261" s="260"/>
      <c r="L261" s="218"/>
    </row>
    <row r="262" spans="2:12">
      <c r="B262" s="210"/>
      <c r="C262" s="605"/>
      <c r="D262" s="606"/>
      <c r="E262" s="219"/>
      <c r="F262" s="264"/>
      <c r="G262" s="259"/>
      <c r="H262" s="259"/>
      <c r="I262" s="265"/>
      <c r="J262" s="259"/>
      <c r="K262" s="260"/>
      <c r="L262" s="218"/>
    </row>
    <row r="263" spans="2:12">
      <c r="B263" s="210"/>
      <c r="C263" s="605"/>
      <c r="D263" s="606"/>
      <c r="E263" s="219"/>
      <c r="F263" s="264"/>
      <c r="G263" s="259"/>
      <c r="H263" s="259"/>
      <c r="I263" s="265"/>
      <c r="J263" s="259"/>
      <c r="K263" s="260"/>
      <c r="L263" s="218"/>
    </row>
    <row r="264" spans="2:12">
      <c r="B264" s="210"/>
      <c r="C264" s="605"/>
      <c r="D264" s="606"/>
      <c r="E264" s="219"/>
      <c r="F264" s="264"/>
      <c r="G264" s="259"/>
      <c r="H264" s="259"/>
      <c r="I264" s="265"/>
      <c r="J264" s="259"/>
      <c r="K264" s="260"/>
      <c r="L264" s="218"/>
    </row>
    <row r="265" spans="2:12">
      <c r="B265" s="210"/>
      <c r="C265" s="605"/>
      <c r="D265" s="606"/>
      <c r="E265" s="219"/>
      <c r="F265" s="264"/>
      <c r="G265" s="259"/>
      <c r="H265" s="259"/>
      <c r="I265" s="265"/>
      <c r="J265" s="259"/>
      <c r="K265" s="260"/>
      <c r="L265" s="218"/>
    </row>
    <row r="266" spans="2:12">
      <c r="B266" s="210"/>
      <c r="C266" s="605"/>
      <c r="D266" s="606"/>
      <c r="E266" s="219"/>
      <c r="F266" s="264"/>
      <c r="G266" s="259"/>
      <c r="H266" s="259"/>
      <c r="I266" s="265"/>
      <c r="J266" s="259"/>
      <c r="K266" s="260"/>
      <c r="L266" s="218"/>
    </row>
    <row r="267" spans="2:12">
      <c r="B267" s="210"/>
      <c r="C267" s="605"/>
      <c r="D267" s="606"/>
      <c r="E267" s="219"/>
      <c r="F267" s="264"/>
      <c r="G267" s="259"/>
      <c r="H267" s="259"/>
      <c r="I267" s="265"/>
      <c r="J267" s="259"/>
      <c r="K267" s="260"/>
      <c r="L267" s="218"/>
    </row>
    <row r="268" spans="2:12">
      <c r="B268" s="210"/>
      <c r="C268" s="605"/>
      <c r="D268" s="606"/>
      <c r="E268" s="219"/>
      <c r="F268" s="264"/>
      <c r="G268" s="259"/>
      <c r="H268" s="259"/>
      <c r="I268" s="265"/>
      <c r="J268" s="259"/>
      <c r="K268" s="260"/>
      <c r="L268" s="218"/>
    </row>
    <row r="269" spans="2:12">
      <c r="B269" s="210"/>
      <c r="C269" s="605"/>
      <c r="D269" s="606"/>
      <c r="E269" s="219"/>
      <c r="F269" s="264"/>
      <c r="G269" s="259"/>
      <c r="H269" s="259"/>
      <c r="I269" s="265"/>
      <c r="J269" s="259"/>
      <c r="K269" s="260"/>
      <c r="L269" s="218"/>
    </row>
    <row r="270" spans="2:12">
      <c r="B270" s="210"/>
      <c r="C270" s="605"/>
      <c r="D270" s="606"/>
      <c r="E270" s="219"/>
      <c r="F270" s="264"/>
      <c r="G270" s="259"/>
      <c r="H270" s="259"/>
      <c r="I270" s="265"/>
      <c r="J270" s="259"/>
      <c r="K270" s="260"/>
      <c r="L270" s="218"/>
    </row>
    <row r="271" spans="2:12">
      <c r="B271" s="210"/>
      <c r="C271" s="605"/>
      <c r="D271" s="606"/>
      <c r="E271" s="219"/>
      <c r="F271" s="264"/>
      <c r="G271" s="259"/>
      <c r="H271" s="259"/>
      <c r="I271" s="265"/>
      <c r="J271" s="259"/>
      <c r="K271" s="260"/>
      <c r="L271" s="218"/>
    </row>
    <row r="272" spans="2:12">
      <c r="B272" s="210"/>
      <c r="C272" s="605"/>
      <c r="D272" s="606"/>
      <c r="E272" s="219"/>
      <c r="F272" s="264"/>
      <c r="G272" s="259"/>
      <c r="H272" s="259"/>
      <c r="I272" s="265"/>
      <c r="J272" s="259"/>
      <c r="K272" s="260"/>
      <c r="L272" s="218"/>
    </row>
    <row r="273" spans="2:12">
      <c r="B273" s="210"/>
      <c r="C273" s="605"/>
      <c r="D273" s="606"/>
      <c r="E273" s="219"/>
      <c r="F273" s="264"/>
      <c r="G273" s="259"/>
      <c r="H273" s="259"/>
      <c r="I273" s="265"/>
      <c r="J273" s="259"/>
      <c r="K273" s="260"/>
      <c r="L273" s="218"/>
    </row>
    <row r="274" spans="2:12">
      <c r="B274" s="210"/>
      <c r="C274" s="605"/>
      <c r="D274" s="606"/>
      <c r="E274" s="219"/>
      <c r="F274" s="264"/>
      <c r="G274" s="259"/>
      <c r="H274" s="259"/>
      <c r="I274" s="265"/>
      <c r="J274" s="259"/>
      <c r="K274" s="260"/>
      <c r="L274" s="218"/>
    </row>
    <row r="275" spans="2:12">
      <c r="B275" s="210"/>
      <c r="C275" s="605"/>
      <c r="D275" s="606"/>
      <c r="E275" s="219"/>
      <c r="F275" s="264"/>
      <c r="G275" s="259"/>
      <c r="H275" s="259"/>
      <c r="I275" s="265"/>
      <c r="J275" s="259"/>
      <c r="K275" s="260"/>
      <c r="L275" s="218"/>
    </row>
    <row r="276" spans="2:12">
      <c r="B276" s="210"/>
      <c r="C276" s="605"/>
      <c r="D276" s="606"/>
      <c r="E276" s="219"/>
      <c r="F276" s="264"/>
      <c r="G276" s="259"/>
      <c r="H276" s="259"/>
      <c r="I276" s="265"/>
      <c r="J276" s="259"/>
      <c r="K276" s="260"/>
      <c r="L276" s="218"/>
    </row>
    <row r="277" spans="2:12">
      <c r="B277" s="210"/>
      <c r="C277" s="605"/>
      <c r="D277" s="606"/>
      <c r="E277" s="219"/>
      <c r="F277" s="264"/>
      <c r="G277" s="259"/>
      <c r="H277" s="259"/>
      <c r="I277" s="265"/>
      <c r="J277" s="259"/>
      <c r="K277" s="260"/>
      <c r="L277" s="218"/>
    </row>
    <row r="278" spans="2:12">
      <c r="B278" s="210"/>
      <c r="C278" s="605"/>
      <c r="D278" s="606"/>
      <c r="E278" s="219"/>
      <c r="F278" s="264"/>
      <c r="G278" s="259"/>
      <c r="H278" s="259"/>
      <c r="I278" s="265"/>
      <c r="J278" s="259"/>
      <c r="K278" s="260"/>
      <c r="L278" s="218"/>
    </row>
    <row r="279" spans="2:12">
      <c r="B279" s="210"/>
      <c r="C279" s="605"/>
      <c r="D279" s="606"/>
      <c r="E279" s="219"/>
      <c r="F279" s="264"/>
      <c r="G279" s="259"/>
      <c r="H279" s="259"/>
      <c r="I279" s="265"/>
      <c r="J279" s="259"/>
      <c r="K279" s="260"/>
      <c r="L279" s="218"/>
    </row>
  </sheetData>
  <mergeCells count="237">
    <mergeCell ref="C275:D275"/>
    <mergeCell ref="C276:D276"/>
    <mergeCell ref="C277:D277"/>
    <mergeCell ref="C278:D278"/>
    <mergeCell ref="C279:D279"/>
    <mergeCell ref="C269:D269"/>
    <mergeCell ref="C270:D270"/>
    <mergeCell ref="C271:D271"/>
    <mergeCell ref="C272:D272"/>
    <mergeCell ref="C273:D273"/>
    <mergeCell ref="C274:D274"/>
    <mergeCell ref="C263:D263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51:D251"/>
    <mergeCell ref="C252:D252"/>
    <mergeCell ref="C253:D253"/>
    <mergeCell ref="C254:D254"/>
    <mergeCell ref="C255:D255"/>
    <mergeCell ref="C256:D256"/>
    <mergeCell ref="C246:D246"/>
    <mergeCell ref="C247:D247"/>
    <mergeCell ref="C248:D248"/>
    <mergeCell ref="C249:D249"/>
    <mergeCell ref="C250:D250"/>
    <mergeCell ref="C241:D241"/>
    <mergeCell ref="C242:D242"/>
    <mergeCell ref="C243:D243"/>
    <mergeCell ref="C244:D244"/>
    <mergeCell ref="C245:D245"/>
    <mergeCell ref="C231:D231"/>
    <mergeCell ref="C233:D233"/>
    <mergeCell ref="C236:D236"/>
    <mergeCell ref="C237:D237"/>
    <mergeCell ref="C239:D239"/>
    <mergeCell ref="C240:D240"/>
    <mergeCell ref="C225:D225"/>
    <mergeCell ref="C226:D226"/>
    <mergeCell ref="C227:D227"/>
    <mergeCell ref="C228:D228"/>
    <mergeCell ref="C229:D229"/>
    <mergeCell ref="C230:D230"/>
    <mergeCell ref="C219:D219"/>
    <mergeCell ref="C220:D220"/>
    <mergeCell ref="C221:D221"/>
    <mergeCell ref="C222:D222"/>
    <mergeCell ref="C223:D223"/>
    <mergeCell ref="C224:D224"/>
    <mergeCell ref="C212:D212"/>
    <mergeCell ref="C213:D213"/>
    <mergeCell ref="C214:D214"/>
    <mergeCell ref="C215:D215"/>
    <mergeCell ref="C217:D217"/>
    <mergeCell ref="C218:D218"/>
    <mergeCell ref="C202:D202"/>
    <mergeCell ref="C203:D203"/>
    <mergeCell ref="C206:D206"/>
    <mergeCell ref="C207:D207"/>
    <mergeCell ref="C209:D209"/>
    <mergeCell ref="C211:D211"/>
    <mergeCell ref="C193:D193"/>
    <mergeCell ref="C194:D194"/>
    <mergeCell ref="C195:D195"/>
    <mergeCell ref="C196:D196"/>
    <mergeCell ref="C197:D197"/>
    <mergeCell ref="C199:D199"/>
    <mergeCell ref="C184:D184"/>
    <mergeCell ref="C185:D185"/>
    <mergeCell ref="C187:D187"/>
    <mergeCell ref="C189:D189"/>
    <mergeCell ref="C191:D191"/>
    <mergeCell ref="C192:D192"/>
    <mergeCell ref="C176:D176"/>
    <mergeCell ref="C177:D177"/>
    <mergeCell ref="C178:D178"/>
    <mergeCell ref="C180:D180"/>
    <mergeCell ref="C182:D182"/>
    <mergeCell ref="C183:D183"/>
    <mergeCell ref="C160:D160"/>
    <mergeCell ref="C163:D163"/>
    <mergeCell ref="C164:D164"/>
    <mergeCell ref="C165:D165"/>
    <mergeCell ref="C166:D166"/>
    <mergeCell ref="C167:D167"/>
    <mergeCell ref="C153:D153"/>
    <mergeCell ref="C154:D154"/>
    <mergeCell ref="C155:D155"/>
    <mergeCell ref="C156:D156"/>
    <mergeCell ref="C157:D157"/>
    <mergeCell ref="C159:D159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0:D110"/>
    <mergeCell ref="C111:D111"/>
    <mergeCell ref="C112:D112"/>
    <mergeCell ref="C113:D113"/>
    <mergeCell ref="C114:D114"/>
    <mergeCell ref="C116:D116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B7:L7"/>
    <mergeCell ref="B8:B9"/>
    <mergeCell ref="C8:D9"/>
    <mergeCell ref="E8:E9"/>
    <mergeCell ref="F8:F9"/>
    <mergeCell ref="L8:L9"/>
    <mergeCell ref="B1:L1"/>
    <mergeCell ref="B2:L2"/>
    <mergeCell ref="B3:L3"/>
    <mergeCell ref="B4:L4"/>
    <mergeCell ref="B5:L5"/>
    <mergeCell ref="B6:L6"/>
  </mergeCells>
  <pageMargins left="0.7" right="0.7" top="0.75" bottom="0.75" header="0.3" footer="0.3"/>
  <pageSetup paperSize="9" scale="71" orientation="portrait" horizontalDpi="0" verticalDpi="0" r:id="rId1"/>
  <rowBreaks count="5" manualBreakCount="5">
    <brk id="42" max="11" man="1"/>
    <brk id="77" max="11" man="1"/>
    <brk id="114" max="11" man="1"/>
    <brk id="145" max="11" man="1"/>
    <brk id="211" max="11" man="1"/>
  </rowBreaks>
  <colBreaks count="1" manualBreakCount="1">
    <brk id="12" max="70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69"/>
  <sheetViews>
    <sheetView showGridLines="0" view="pageBreakPreview" topLeftCell="A4" zoomScale="110" zoomScaleNormal="100" zoomScaleSheetLayoutView="110" workbookViewId="0">
      <selection activeCell="I31" sqref="I31"/>
    </sheetView>
  </sheetViews>
  <sheetFormatPr defaultRowHeight="21"/>
  <cols>
    <col min="1" max="1" width="7.6640625" style="1" customWidth="1"/>
    <col min="2" max="2" width="26.1640625" style="1" customWidth="1"/>
    <col min="3" max="3" width="18.83203125" style="1" customWidth="1"/>
    <col min="4" max="4" width="21" style="1" customWidth="1"/>
    <col min="5" max="5" width="14.33203125" style="1" customWidth="1"/>
    <col min="6" max="6" width="21.5" style="1" customWidth="1"/>
    <col min="7" max="7" width="18.33203125" style="1" customWidth="1"/>
    <col min="8" max="8" width="22.1640625" style="1" customWidth="1"/>
    <col min="9" max="9" width="12" style="1" customWidth="1"/>
    <col min="10" max="10" width="19.6640625" style="1" customWidth="1"/>
    <col min="11" max="16384" width="9.33203125" style="1"/>
  </cols>
  <sheetData>
    <row r="1" spans="2:11" ht="21.75" thickBot="1"/>
    <row r="2" spans="2:11" ht="35.25" thickBot="1">
      <c r="B2" s="607" t="s">
        <v>170</v>
      </c>
      <c r="C2" s="608"/>
      <c r="D2" s="608"/>
      <c r="E2" s="608"/>
      <c r="F2" s="609" t="s">
        <v>171</v>
      </c>
      <c r="G2" s="610"/>
    </row>
    <row r="3" spans="2:11" ht="26.25" customHeight="1">
      <c r="B3" s="213" t="s">
        <v>172</v>
      </c>
      <c r="C3" s="2"/>
      <c r="D3" s="2"/>
      <c r="E3" s="3"/>
      <c r="F3" s="146" t="s">
        <v>173</v>
      </c>
      <c r="G3" s="147">
        <v>0</v>
      </c>
    </row>
    <row r="4" spans="2:11" ht="27" customHeight="1">
      <c r="B4" s="611" t="s">
        <v>174</v>
      </c>
      <c r="C4" s="612"/>
      <c r="D4" s="612"/>
      <c r="E4" s="4"/>
      <c r="F4" s="146" t="s">
        <v>175</v>
      </c>
      <c r="G4" s="147">
        <v>0</v>
      </c>
    </row>
    <row r="5" spans="2:11" ht="23.25">
      <c r="B5" s="5" t="s">
        <v>176</v>
      </c>
      <c r="C5" s="6"/>
      <c r="D5" s="7">
        <f>'(ปร6)'!F13</f>
        <v>2196703.7000000002</v>
      </c>
      <c r="E5" s="4" t="s">
        <v>177</v>
      </c>
      <c r="F5" s="146" t="s">
        <v>178</v>
      </c>
      <c r="G5" s="148">
        <v>0.05</v>
      </c>
    </row>
    <row r="6" spans="2:11" ht="32.25" customHeight="1">
      <c r="B6" s="8" t="s">
        <v>179</v>
      </c>
      <c r="C6" s="613" t="s">
        <v>180</v>
      </c>
      <c r="D6" s="613"/>
      <c r="E6" s="4"/>
      <c r="F6" s="146" t="s">
        <v>181</v>
      </c>
      <c r="G6" s="147">
        <v>7.0000000000000007E-2</v>
      </c>
    </row>
    <row r="7" spans="2:11" ht="16.5" customHeight="1" thickBot="1">
      <c r="B7" s="9"/>
      <c r="C7" s="6"/>
      <c r="D7" s="6"/>
      <c r="E7" s="4"/>
      <c r="F7" s="10"/>
      <c r="G7" s="149"/>
    </row>
    <row r="8" spans="2:11" ht="22.5" thickTop="1">
      <c r="B8" s="11" t="s">
        <v>182</v>
      </c>
      <c r="C8" s="12">
        <f>IF(C9&lt;499999,500000,VLOOKUP(C9,factor_table,1,TRUE))</f>
        <v>2000000</v>
      </c>
      <c r="D8" s="13" t="s">
        <v>183</v>
      </c>
      <c r="E8" s="4"/>
      <c r="F8" s="150" t="s">
        <v>184</v>
      </c>
      <c r="G8" s="151" t="s">
        <v>185</v>
      </c>
    </row>
    <row r="9" spans="2:11" ht="22.5" thickBot="1">
      <c r="B9" s="14" t="s">
        <v>186</v>
      </c>
      <c r="C9" s="15">
        <f>D5</f>
        <v>2196703.7000000002</v>
      </c>
      <c r="D9" s="6" t="s">
        <v>187</v>
      </c>
      <c r="E9" s="4"/>
      <c r="F9" s="152" t="s">
        <v>188</v>
      </c>
      <c r="G9" s="153"/>
    </row>
    <row r="10" spans="2:11" ht="23.25" thickTop="1" thickBot="1">
      <c r="B10" s="16" t="s">
        <v>189</v>
      </c>
      <c r="C10" s="17">
        <f>IF(C9&gt;500000001,500000001,INDEX(factor_table,MATCH(C8,factor_table,0)+1,1))</f>
        <v>5000000</v>
      </c>
      <c r="D10" s="18" t="s">
        <v>190</v>
      </c>
      <c r="E10" s="4"/>
      <c r="F10" s="154">
        <v>500000</v>
      </c>
      <c r="G10" s="155">
        <v>1.3056000000000001</v>
      </c>
      <c r="H10" s="156"/>
      <c r="I10" s="156"/>
      <c r="J10" s="156"/>
      <c r="K10" s="156"/>
    </row>
    <row r="11" spans="2:11" ht="22.5" thickTop="1">
      <c r="B11" s="9"/>
      <c r="C11" s="6"/>
      <c r="D11" s="6"/>
      <c r="E11" s="4"/>
      <c r="F11" s="154">
        <v>1000000</v>
      </c>
      <c r="G11" s="155">
        <v>1.3032999999999999</v>
      </c>
      <c r="H11" s="156"/>
      <c r="I11" s="156"/>
      <c r="J11" s="156"/>
      <c r="K11" s="156"/>
    </row>
    <row r="12" spans="2:11" ht="21.75">
      <c r="B12" s="19" t="s">
        <v>191</v>
      </c>
      <c r="C12" s="20">
        <f>VLOOKUP(C8,$F$10:$G$33,2,FALSE)</f>
        <v>1.3017000000000001</v>
      </c>
      <c r="D12" s="6" t="s">
        <v>192</v>
      </c>
      <c r="E12" s="4"/>
      <c r="F12" s="154">
        <v>2000000</v>
      </c>
      <c r="G12" s="157">
        <v>1.3017000000000001</v>
      </c>
      <c r="H12" s="156"/>
      <c r="I12" s="156"/>
      <c r="J12" s="156"/>
      <c r="K12" s="156"/>
    </row>
    <row r="13" spans="2:11" ht="22.5" thickBot="1">
      <c r="B13" s="19" t="s">
        <v>193</v>
      </c>
      <c r="C13" s="20">
        <f>VLOOKUP(C10,$F$10:$G$33,2,FALSE)</f>
        <v>1.2985</v>
      </c>
      <c r="D13" s="6" t="s">
        <v>194</v>
      </c>
      <c r="E13" s="4"/>
      <c r="F13" s="154">
        <v>5000000</v>
      </c>
      <c r="G13" s="157">
        <v>1.2985</v>
      </c>
      <c r="H13" s="156"/>
      <c r="I13" s="156"/>
      <c r="J13" s="156"/>
      <c r="K13" s="156"/>
    </row>
    <row r="14" spans="2:11" ht="25.5" customHeight="1" thickTop="1" thickBot="1">
      <c r="B14" s="14" t="s">
        <v>179</v>
      </c>
      <c r="C14" s="21">
        <f>ROUND(C12-(((C12-C13)*(C9-C8))/(C10-C8)),4)</f>
        <v>1.3015000000000001</v>
      </c>
      <c r="D14" s="22" t="s">
        <v>195</v>
      </c>
      <c r="E14" s="4"/>
      <c r="F14" s="154">
        <v>10000000</v>
      </c>
      <c r="G14" s="157">
        <v>1.2926</v>
      </c>
      <c r="H14" s="156"/>
      <c r="I14" s="156"/>
      <c r="J14" s="156"/>
      <c r="K14" s="156"/>
    </row>
    <row r="15" spans="2:11" ht="22.5" thickTop="1">
      <c r="B15" s="9"/>
      <c r="C15" s="6"/>
      <c r="D15" s="22"/>
      <c r="E15" s="4"/>
      <c r="F15" s="154">
        <v>15000000</v>
      </c>
      <c r="G15" s="157">
        <v>1.2576000000000001</v>
      </c>
      <c r="H15" s="156"/>
      <c r="I15" s="156"/>
      <c r="J15" s="156"/>
      <c r="K15" s="156"/>
    </row>
    <row r="16" spans="2:11" ht="23.25">
      <c r="B16" s="19" t="s">
        <v>196</v>
      </c>
      <c r="C16" s="23">
        <f>C9*C14</f>
        <v>2859009.8655500007</v>
      </c>
      <c r="D16" s="6"/>
      <c r="E16" s="4"/>
      <c r="F16" s="154">
        <v>20000000</v>
      </c>
      <c r="G16" s="157">
        <v>1.25</v>
      </c>
      <c r="H16" s="156"/>
      <c r="I16" s="156"/>
      <c r="J16" s="156"/>
      <c r="K16" s="156"/>
    </row>
    <row r="17" spans="2:11" ht="23.25">
      <c r="B17" s="614" t="s">
        <v>1</v>
      </c>
      <c r="C17" s="615"/>
      <c r="D17" s="615"/>
      <c r="E17" s="616"/>
      <c r="F17" s="154">
        <v>25000000</v>
      </c>
      <c r="G17" s="157">
        <v>1.2230000000000001</v>
      </c>
      <c r="H17" s="156"/>
      <c r="I17" s="156"/>
      <c r="J17" s="156"/>
      <c r="K17" s="156"/>
    </row>
    <row r="18" spans="2:11" ht="21.75">
      <c r="B18" s="9"/>
      <c r="C18" s="6"/>
      <c r="D18" s="6"/>
      <c r="E18" s="4"/>
      <c r="F18" s="154">
        <v>30000000</v>
      </c>
      <c r="G18" s="157">
        <v>1.2146999999999999</v>
      </c>
      <c r="H18" s="156"/>
      <c r="I18" s="156"/>
      <c r="J18" s="156"/>
      <c r="K18" s="156"/>
    </row>
    <row r="19" spans="2:11" ht="21.75">
      <c r="B19" s="9"/>
      <c r="C19" s="6"/>
      <c r="D19" s="6"/>
      <c r="E19" s="4"/>
      <c r="F19" s="154">
        <v>40000000</v>
      </c>
      <c r="G19" s="157">
        <v>1.2142999999999999</v>
      </c>
      <c r="H19" s="156"/>
      <c r="I19" s="156"/>
      <c r="J19" s="156"/>
      <c r="K19" s="156"/>
    </row>
    <row r="20" spans="2:11" ht="21.75">
      <c r="B20" s="9"/>
      <c r="C20" s="13" t="s">
        <v>1</v>
      </c>
      <c r="D20" s="6"/>
      <c r="E20" s="4"/>
      <c r="F20" s="154">
        <v>50000000</v>
      </c>
      <c r="G20" s="157">
        <v>1.2141999999999999</v>
      </c>
      <c r="H20" s="156"/>
      <c r="I20" s="156"/>
      <c r="J20" s="156"/>
      <c r="K20" s="156"/>
    </row>
    <row r="21" spans="2:11" ht="21.75">
      <c r="B21" s="9"/>
      <c r="C21" s="6" t="s">
        <v>1</v>
      </c>
      <c r="D21" s="6"/>
      <c r="E21" s="4"/>
      <c r="F21" s="154">
        <v>60000000</v>
      </c>
      <c r="G21" s="157">
        <v>1.2042999999999999</v>
      </c>
      <c r="H21" s="156"/>
      <c r="I21" s="156"/>
      <c r="J21" s="156"/>
      <c r="K21" s="156"/>
    </row>
    <row r="22" spans="2:11" ht="21.75">
      <c r="B22" s="9"/>
      <c r="C22" s="6" t="s">
        <v>1</v>
      </c>
      <c r="D22" s="6"/>
      <c r="E22" s="4"/>
      <c r="F22" s="154">
        <v>70000000</v>
      </c>
      <c r="G22" s="157">
        <v>1.2032</v>
      </c>
      <c r="H22" s="156"/>
      <c r="I22" s="156"/>
      <c r="J22" s="156"/>
      <c r="K22" s="156"/>
    </row>
    <row r="23" spans="2:11" ht="23.25">
      <c r="B23" s="24"/>
      <c r="C23" s="25" t="s">
        <v>1</v>
      </c>
      <c r="D23" s="22"/>
      <c r="E23" s="4"/>
      <c r="F23" s="154">
        <v>80000000</v>
      </c>
      <c r="G23" s="157">
        <v>1.2032</v>
      </c>
      <c r="H23" s="156"/>
      <c r="I23" s="156"/>
      <c r="J23" s="156"/>
      <c r="K23" s="156"/>
    </row>
    <row r="24" spans="2:11" ht="21.75">
      <c r="B24" s="9"/>
      <c r="C24" s="6" t="s">
        <v>1</v>
      </c>
      <c r="D24" s="6"/>
      <c r="E24" s="4"/>
      <c r="F24" s="154">
        <v>90000000</v>
      </c>
      <c r="G24" s="157">
        <v>1.2032</v>
      </c>
      <c r="H24" s="156"/>
      <c r="I24" s="156"/>
      <c r="J24" s="156"/>
      <c r="K24" s="156"/>
    </row>
    <row r="25" spans="2:11" ht="21.75">
      <c r="B25" s="9"/>
      <c r="C25" s="6"/>
      <c r="D25" s="6"/>
      <c r="E25" s="26"/>
      <c r="F25" s="154">
        <v>100000000</v>
      </c>
      <c r="G25" s="157">
        <v>1.2032</v>
      </c>
      <c r="H25" s="156"/>
      <c r="I25" s="156"/>
      <c r="J25" s="156"/>
      <c r="K25" s="156"/>
    </row>
    <row r="26" spans="2:11" ht="21.75">
      <c r="B26" s="9"/>
      <c r="C26" s="6"/>
      <c r="D26" s="6"/>
      <c r="E26" s="4"/>
      <c r="F26" s="154">
        <v>150000000</v>
      </c>
      <c r="G26" s="157">
        <v>1.2004999999999999</v>
      </c>
      <c r="H26" s="156"/>
      <c r="I26" s="156"/>
      <c r="J26" s="156"/>
      <c r="K26" s="156"/>
    </row>
    <row r="27" spans="2:11" ht="23.25">
      <c r="B27" s="9"/>
      <c r="C27" s="6"/>
      <c r="D27" s="6"/>
      <c r="E27" s="27" t="s">
        <v>1</v>
      </c>
      <c r="F27" s="154">
        <v>200000000</v>
      </c>
      <c r="G27" s="157">
        <v>1.2004999999999999</v>
      </c>
      <c r="H27" s="156"/>
      <c r="I27" s="156"/>
      <c r="J27" s="156"/>
      <c r="K27" s="156"/>
    </row>
    <row r="28" spans="2:11" ht="21.75">
      <c r="B28" s="9"/>
      <c r="C28" s="6"/>
      <c r="D28" s="6"/>
      <c r="E28" s="4"/>
      <c r="F28" s="154">
        <v>250000000</v>
      </c>
      <c r="G28" s="157">
        <v>1.1996</v>
      </c>
      <c r="H28" s="156"/>
      <c r="I28" s="156"/>
      <c r="J28" s="156"/>
      <c r="K28" s="156"/>
    </row>
    <row r="29" spans="2:11" ht="21.75">
      <c r="B29" s="9"/>
      <c r="C29" s="6"/>
      <c r="D29" s="6"/>
      <c r="E29" s="26"/>
      <c r="F29" s="154">
        <v>300000000</v>
      </c>
      <c r="G29" s="157">
        <v>1.1934</v>
      </c>
      <c r="H29" s="156"/>
      <c r="I29" s="156"/>
      <c r="J29" s="156"/>
      <c r="K29" s="156"/>
    </row>
    <row r="30" spans="2:11" ht="21.75">
      <c r="B30" s="9"/>
      <c r="C30" s="6"/>
      <c r="D30" s="6"/>
      <c r="E30" s="4"/>
      <c r="F30" s="154">
        <v>350000000</v>
      </c>
      <c r="G30" s="157">
        <v>1.1848000000000001</v>
      </c>
      <c r="H30" s="156"/>
      <c r="I30" s="156"/>
      <c r="J30" s="156"/>
      <c r="K30" s="156"/>
    </row>
    <row r="31" spans="2:11" ht="21.75">
      <c r="B31" s="9"/>
      <c r="C31" s="6"/>
      <c r="D31" s="6"/>
      <c r="E31" s="26"/>
      <c r="F31" s="154">
        <v>400000000</v>
      </c>
      <c r="G31" s="157">
        <v>1.1839999999999999</v>
      </c>
      <c r="H31" s="156"/>
      <c r="I31" s="156"/>
      <c r="J31" s="156"/>
      <c r="K31" s="156"/>
    </row>
    <row r="32" spans="2:11" ht="21.75">
      <c r="B32" s="9"/>
      <c r="C32" s="6"/>
      <c r="D32" s="6"/>
      <c r="E32" s="4"/>
      <c r="F32" s="154">
        <v>500000000</v>
      </c>
      <c r="G32" s="157">
        <v>1.1835</v>
      </c>
      <c r="H32" s="156"/>
      <c r="I32" s="156"/>
      <c r="J32" s="156"/>
      <c r="K32" s="156"/>
    </row>
    <row r="33" spans="2:11" ht="21.75">
      <c r="B33" s="28"/>
      <c r="C33" s="29"/>
      <c r="D33" s="29"/>
      <c r="E33" s="30"/>
      <c r="F33" s="158">
        <v>500000001</v>
      </c>
      <c r="G33" s="157">
        <v>1.177</v>
      </c>
      <c r="H33" s="156"/>
      <c r="I33" s="156"/>
      <c r="J33" s="156"/>
      <c r="K33" s="156"/>
    </row>
    <row r="34" spans="2:11">
      <c r="H34" s="156"/>
      <c r="I34" s="156"/>
      <c r="J34" s="156"/>
      <c r="K34" s="156"/>
    </row>
    <row r="53" spans="8:10" ht="50.25" customHeight="1"/>
    <row r="54" spans="8:10" ht="50.25" customHeight="1"/>
    <row r="55" spans="8:10" ht="50.25" customHeight="1"/>
    <row r="64" spans="8:10">
      <c r="H64" s="159"/>
      <c r="I64" s="159"/>
      <c r="J64" s="159"/>
    </row>
    <row r="65" spans="8:10">
      <c r="H65" s="159"/>
      <c r="I65" s="159"/>
      <c r="J65" s="159"/>
    </row>
    <row r="66" spans="8:10">
      <c r="H66" s="159"/>
      <c r="I66" s="159"/>
      <c r="J66" s="159"/>
    </row>
    <row r="67" spans="8:10">
      <c r="H67" s="159"/>
      <c r="I67" s="159"/>
      <c r="J67" s="159"/>
    </row>
    <row r="68" spans="8:10">
      <c r="H68" s="159"/>
      <c r="I68" s="159"/>
      <c r="J68" s="159"/>
    </row>
    <row r="69" spans="8:10">
      <c r="H69" s="159"/>
      <c r="I69" s="159"/>
      <c r="J69" s="159"/>
    </row>
  </sheetData>
  <mergeCells count="5">
    <mergeCell ref="B2:E2"/>
    <mergeCell ref="F2:G2"/>
    <mergeCell ref="B4:D4"/>
    <mergeCell ref="C6:D6"/>
    <mergeCell ref="B17:E17"/>
  </mergeCells>
  <pageMargins left="0.8" right="0.38" top="1.1499999999999999" bottom="0.56999999999999995" header="0.5" footer="0.5"/>
  <pageSetup paperSize="9" scale="8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9"/>
  <sheetViews>
    <sheetView view="pageBreakPreview" topLeftCell="A4" zoomScale="60" zoomScaleNormal="100" workbookViewId="0">
      <selection activeCell="T7" sqref="T7"/>
    </sheetView>
  </sheetViews>
  <sheetFormatPr defaultRowHeight="17.25"/>
  <cols>
    <col min="10" max="10" width="38.1640625" customWidth="1"/>
  </cols>
  <sheetData>
    <row r="1" spans="1:10" ht="33.75">
      <c r="A1" s="617"/>
      <c r="B1" s="617"/>
      <c r="C1" s="617"/>
      <c r="D1" s="617"/>
      <c r="E1" s="617"/>
      <c r="F1" s="617"/>
      <c r="G1" s="617"/>
      <c r="H1" s="617"/>
      <c r="I1" s="617"/>
      <c r="J1" s="617"/>
    </row>
    <row r="2" spans="1:10" ht="35.25">
      <c r="A2" s="618" t="s">
        <v>197</v>
      </c>
      <c r="B2" s="618"/>
      <c r="C2" s="618"/>
      <c r="D2" s="618"/>
      <c r="E2" s="618"/>
      <c r="F2" s="618"/>
      <c r="G2" s="618"/>
      <c r="H2" s="618"/>
      <c r="I2" s="618"/>
      <c r="J2" s="618"/>
    </row>
    <row r="3" spans="1:10" ht="30">
      <c r="A3" s="619" t="s">
        <v>198</v>
      </c>
      <c r="B3" s="619"/>
      <c r="C3" s="619"/>
      <c r="D3" s="619"/>
      <c r="E3" s="619"/>
      <c r="F3" s="619"/>
      <c r="G3" s="619"/>
      <c r="H3" s="619"/>
      <c r="I3" s="619"/>
      <c r="J3" s="619"/>
    </row>
    <row r="4" spans="1:10" ht="34.5">
      <c r="A4" s="214"/>
      <c r="B4" s="51"/>
      <c r="C4" s="51"/>
      <c r="D4" s="51"/>
      <c r="E4" s="51"/>
      <c r="F4" s="51"/>
      <c r="G4" s="51"/>
      <c r="H4" s="51"/>
      <c r="I4" s="51"/>
      <c r="J4" s="51"/>
    </row>
    <row r="5" spans="1:10" ht="34.5">
      <c r="A5" s="214"/>
      <c r="B5" s="51"/>
      <c r="C5" s="51"/>
      <c r="D5" s="51"/>
      <c r="E5" s="51"/>
      <c r="F5" s="51"/>
      <c r="G5" s="51"/>
      <c r="H5" s="51"/>
      <c r="I5" s="51"/>
      <c r="J5" s="51"/>
    </row>
    <row r="6" spans="1:10" ht="34.5">
      <c r="A6" s="214"/>
      <c r="B6" s="51"/>
      <c r="C6" s="51"/>
      <c r="D6" s="51"/>
      <c r="E6" s="51"/>
      <c r="F6" s="51"/>
      <c r="G6" s="51"/>
      <c r="H6" s="51"/>
      <c r="I6" s="51"/>
      <c r="J6" s="51"/>
    </row>
    <row r="7" spans="1:10" ht="34.5">
      <c r="A7" s="214"/>
      <c r="B7" s="51"/>
      <c r="C7" s="51"/>
      <c r="D7" s="51"/>
      <c r="E7" s="51"/>
      <c r="F7" s="51"/>
      <c r="G7" s="51"/>
      <c r="H7" s="51"/>
      <c r="I7" s="51"/>
      <c r="J7" s="51"/>
    </row>
    <row r="8" spans="1:10" ht="34.5">
      <c r="A8" s="214"/>
      <c r="B8" s="51"/>
      <c r="C8" s="51"/>
      <c r="D8" s="51"/>
      <c r="E8" s="51"/>
      <c r="F8" s="51"/>
      <c r="G8" s="51"/>
      <c r="H8" s="51"/>
      <c r="I8" s="51"/>
      <c r="J8" s="51"/>
    </row>
    <row r="9" spans="1:10" ht="34.5">
      <c r="A9" s="214"/>
      <c r="B9" s="51"/>
      <c r="C9" s="51"/>
      <c r="D9" s="51"/>
      <c r="E9" s="51"/>
      <c r="F9" s="51"/>
      <c r="G9" s="51"/>
      <c r="H9" s="51"/>
      <c r="I9" s="51"/>
      <c r="J9" s="51"/>
    </row>
    <row r="10" spans="1:10" ht="34.5">
      <c r="A10" s="214"/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34.5">
      <c r="A11" s="214"/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34.5">
      <c r="A12" s="214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34.5">
      <c r="A13" s="214"/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34.5">
      <c r="A14" s="214"/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30">
      <c r="A15" s="619"/>
      <c r="B15" s="619"/>
      <c r="C15" s="619"/>
      <c r="D15" s="619"/>
      <c r="E15" s="619"/>
      <c r="F15" s="619"/>
      <c r="G15" s="619"/>
      <c r="H15" s="619"/>
      <c r="I15" s="619"/>
      <c r="J15" s="619"/>
    </row>
    <row r="16" spans="1:10" ht="33.75">
      <c r="A16" s="617" t="s">
        <v>199</v>
      </c>
      <c r="B16" s="617"/>
      <c r="C16" s="617"/>
      <c r="D16" s="617"/>
      <c r="E16" s="617"/>
      <c r="F16" s="617"/>
      <c r="G16" s="617"/>
      <c r="H16" s="617"/>
      <c r="I16" s="617"/>
      <c r="J16" s="617"/>
    </row>
    <row r="17" spans="1:10" ht="33.75">
      <c r="A17" s="617" t="s">
        <v>200</v>
      </c>
      <c r="B17" s="617"/>
      <c r="C17" s="617"/>
      <c r="D17" s="617"/>
      <c r="E17" s="617"/>
      <c r="F17" s="617"/>
      <c r="G17" s="617"/>
      <c r="H17" s="617"/>
      <c r="I17" s="617"/>
      <c r="J17" s="617"/>
    </row>
    <row r="18" spans="1:10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10">
      <c r="A19" s="51"/>
      <c r="B19" s="51"/>
      <c r="C19" s="51"/>
      <c r="D19" s="51"/>
      <c r="E19" s="51"/>
      <c r="F19" s="51"/>
      <c r="G19" s="51"/>
      <c r="H19" s="51"/>
      <c r="I19" s="51"/>
      <c r="J19" s="51"/>
    </row>
  </sheetData>
  <mergeCells count="6">
    <mergeCell ref="A17:J17"/>
    <mergeCell ref="A1:J1"/>
    <mergeCell ref="A2:J2"/>
    <mergeCell ref="A3:J3"/>
    <mergeCell ref="A15:J15"/>
    <mergeCell ref="A16:J16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เปลี่ยนแปลงรั้วกระทรวง</dc:title>
  <dc:subject/>
  <dc:creator>DESIGN &amp; CONSTRUCTION DEVISION</dc:creator>
  <cp:keywords/>
  <dc:description/>
  <cp:lastModifiedBy>user</cp:lastModifiedBy>
  <cp:revision/>
  <dcterms:created xsi:type="dcterms:W3CDTF">2004-12-03T06:11:32Z</dcterms:created>
  <dcterms:modified xsi:type="dcterms:W3CDTF">2020-12-28T02:02:55Z</dcterms:modified>
  <cp:category/>
  <cp:contentStatus/>
</cp:coreProperties>
</file>